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698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1">февраль!$A$1:$C$79</definedName>
    <definedName name="_xlnm.Print_Area" localSheetId="0">январь!$A$1:$C$65</definedName>
  </definedNames>
  <calcPr calcId="145621" calcOnSave="0" concurrentCalc="0"/>
</workbook>
</file>

<file path=xl/calcChain.xml><?xml version="1.0" encoding="utf-8"?>
<calcChain xmlns="http://schemas.openxmlformats.org/spreadsheetml/2006/main">
  <c r="B61" i="12" l="1"/>
  <c r="B53" i="12"/>
  <c r="B31" i="12"/>
  <c r="B45" i="12"/>
  <c r="B62" i="11"/>
  <c r="B24" i="11"/>
  <c r="B62" i="10"/>
  <c r="B46" i="10"/>
  <c r="B24" i="10"/>
  <c r="B57" i="7"/>
  <c r="B56" i="7"/>
  <c r="B54" i="7"/>
  <c r="B55" i="7"/>
  <c r="C64" i="9"/>
  <c r="C63" i="9"/>
  <c r="B57" i="9"/>
  <c r="B56" i="9"/>
  <c r="B55" i="9"/>
  <c r="B62" i="9"/>
  <c r="B54" i="9"/>
  <c r="C65" i="8"/>
  <c r="C64" i="8"/>
  <c r="B63" i="8"/>
  <c r="C56" i="8"/>
  <c r="B55" i="8"/>
  <c r="B58" i="8"/>
  <c r="B57" i="8"/>
  <c r="B56" i="8"/>
  <c r="D67" i="6"/>
  <c r="E67" i="6"/>
  <c r="D66" i="6"/>
  <c r="D65" i="6"/>
  <c r="C64" i="7"/>
  <c r="C63" i="7"/>
  <c r="B62" i="7"/>
  <c r="C48" i="7"/>
  <c r="B46" i="7"/>
  <c r="C26" i="7"/>
  <c r="B24" i="7"/>
  <c r="C26" i="8"/>
  <c r="B24" i="8"/>
  <c r="C49" i="8"/>
  <c r="B47" i="8"/>
  <c r="C48" i="9"/>
  <c r="B46" i="9"/>
  <c r="B24" i="9"/>
  <c r="C26" i="9"/>
  <c r="B62" i="3"/>
  <c r="B68" i="2"/>
  <c r="B63" i="1"/>
  <c r="B64" i="4"/>
  <c r="B64" i="5"/>
  <c r="B64" i="6"/>
  <c r="B46" i="3"/>
  <c r="B24" i="3"/>
  <c r="C50" i="4"/>
  <c r="B48" i="4"/>
  <c r="B25" i="4"/>
  <c r="B25" i="5"/>
  <c r="B48" i="5"/>
  <c r="B48" i="6"/>
  <c r="B25" i="6"/>
  <c r="C27" i="6"/>
  <c r="B43" i="2"/>
  <c r="B33" i="2"/>
  <c r="B42" i="2"/>
  <c r="B44" i="2"/>
  <c r="B10" i="2"/>
  <c r="C14" i="2"/>
  <c r="C12" i="2"/>
  <c r="C27" i="2"/>
  <c r="B37" i="2"/>
  <c r="B35" i="2"/>
  <c r="C54" i="2"/>
  <c r="B60" i="2"/>
  <c r="B52" i="2"/>
  <c r="C41" i="2"/>
  <c r="C40" i="2"/>
  <c r="C39" i="2"/>
  <c r="B25" i="2"/>
  <c r="B33" i="1"/>
  <c r="C41" i="1"/>
  <c r="C40" i="1"/>
  <c r="C39" i="1"/>
  <c r="B55" i="1"/>
  <c r="B47" i="1"/>
  <c r="B25" i="1"/>
  <c r="B10" i="1"/>
</calcChain>
</file>

<file path=xl/sharedStrings.xml><?xml version="1.0" encoding="utf-8"?>
<sst xmlns="http://schemas.openxmlformats.org/spreadsheetml/2006/main" count="686" uniqueCount="53">
  <si>
    <t>Городское население НН по одностав тар</t>
  </si>
  <si>
    <t xml:space="preserve">Прочие потребители СН2 </t>
  </si>
  <si>
    <t xml:space="preserve">Прочие потребители НН </t>
  </si>
  <si>
    <t>Плата за передачу по сетям МП г.Саранска "Горсвет"</t>
  </si>
  <si>
    <t>Городское население СН2 по одностав тар</t>
  </si>
  <si>
    <t>Городское население СН2 по одностав тар с э/п (услуга по передаче)</t>
  </si>
  <si>
    <t>Городское население СН2 по одностав тар (услуга по передаче) с газ плит</t>
  </si>
  <si>
    <t>Городское население НН по одностав тар с газ плит</t>
  </si>
  <si>
    <t>Городское население СН2 по одностав тар с э/п</t>
  </si>
  <si>
    <t>Городское население НН по одностав тар с газ плит (услуга по передаче)</t>
  </si>
  <si>
    <t>Объем электроэнергии, кВт*ч</t>
  </si>
  <si>
    <t>Гарантирующий поставщик  электроэнергии - ООО "Электросбытовая компания "Ватт-Электросбыт"</t>
  </si>
  <si>
    <t>ПОКУПКА от ОАО "Мордовская энергосбытовая компания" (ВСЕГО)</t>
  </si>
  <si>
    <r>
      <t>Договор купли-продажи электрической энергии (мощности)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3854_13 от 18.02.2013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</si>
  <si>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Сетевая организация МП г.о. Саранск "Горсвет"</t>
  </si>
  <si>
    <t>Покупка от ООО  "Электросбытовая компания "Ватт-Электросбыт" (ВСЕГО)</t>
  </si>
  <si>
    <r>
      <t xml:space="preserve">Договор оказания услуг по передаче электрической энергии  </t>
    </r>
    <r>
      <rPr>
        <b/>
        <u/>
        <sz val="12"/>
        <color rgb="FFC00000"/>
        <rFont val="Times New Roman"/>
        <family val="1"/>
        <charset val="204"/>
      </rPr>
      <t>№ 2 от 01.01.2012г.</t>
    </r>
  </si>
  <si>
    <t>Электроснабжение ОДН СН2</t>
  </si>
  <si>
    <t>Электроснабжение ОДН НН</t>
  </si>
  <si>
    <t xml:space="preserve">Население город НН </t>
  </si>
  <si>
    <t xml:space="preserve">Население село НН </t>
  </si>
  <si>
    <t>Прочие потребители НН  (4 Ценовая категория)</t>
  </si>
  <si>
    <t>Гарантирующий поставщик  электроэнергии - ПАО "Мордовская энергосбытовая компания"</t>
  </si>
  <si>
    <r>
      <t xml:space="preserve">Договор энергоснабжения электроэнергии </t>
    </r>
    <r>
      <rPr>
        <b/>
        <u/>
        <sz val="12"/>
        <color rgb="FFC00000"/>
        <rFont val="Times New Roman"/>
        <family val="1"/>
        <charset val="204"/>
      </rPr>
      <t>№ 411/1/2017 от 19.06.2017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</si>
  <si>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r>
      <t xml:space="preserve">Договор купли-продажи электроэнергии </t>
    </r>
    <r>
      <rPr>
        <b/>
        <u/>
        <sz val="12"/>
        <color rgb="FFC00000"/>
        <rFont val="Times New Roman"/>
        <family val="1"/>
        <charset val="204"/>
      </rPr>
      <t>№ 415/1/2017 от 11.05.2017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</si>
  <si>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t>ПОКУПКА от ПАО "Мордовская энергосбытовая компания" (ВСЕГО)</t>
  </si>
  <si>
    <r>
      <t>Договор энергоснабжения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3287_19 от 23.07.2019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</si>
  <si>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Прочие потребители НН ОДН</t>
  </si>
  <si>
    <t>Прочие потребители СН2  (4 Ценовая категория)</t>
  </si>
  <si>
    <t>Объем покупки на розничном рынке электрической энергии (мощности), выработанной на объектах микрогенерации (ВСЕГО)</t>
  </si>
  <si>
    <t>Средневзвешенная цена, руб. без НДС</t>
  </si>
  <si>
    <t>Тариф, руб. без НДС</t>
  </si>
  <si>
    <t>Электроэнергия СН2 прочие потребители (менее 670 кВт)</t>
  </si>
  <si>
    <t>Электроэнергия НН прочие потребители (менее 670 кВт)</t>
  </si>
  <si>
    <t>Прочие потребители ВН (менее 670 кВт)</t>
  </si>
  <si>
    <t>Прочие потребители СН2 (менее 670 кВт)</t>
  </si>
  <si>
    <t>Прочие потребители НН (менее 670 кВт)</t>
  </si>
  <si>
    <t>Прочие потребители СН2  (4 Ценовая категория) (менее 670 кВт)</t>
  </si>
  <si>
    <t>Прочие потребители НН  (4 Ценовая категория) (менее 670 кВт)</t>
  </si>
  <si>
    <t>Прочие потребители СН2 (до 670)</t>
  </si>
  <si>
    <t>Прочие потребители НН (до 670)</t>
  </si>
  <si>
    <t>Электроэнергия НН прочие потребители менее 150 кВт</t>
  </si>
  <si>
    <t>Электроэнергия СН2 прочие потребители менее 150 кВт</t>
  </si>
  <si>
    <t>Прочие потребители ВН (до 150) (4 Ценовая категория)</t>
  </si>
  <si>
    <t>Объем покупки электрической энергии (мощности) на розничном рынке в 2022 г.</t>
  </si>
  <si>
    <t>Объем покупки электрической энергии (мощности) на розничном рынке в 2022г.</t>
  </si>
  <si>
    <t>Население город СН2</t>
  </si>
  <si>
    <t>Корректировка за январь 2022г. (Прочие потребители НН)</t>
  </si>
  <si>
    <t>Корректировка за декабрь 2021г. (Прочие потребители НН)</t>
  </si>
  <si>
    <t>Корректировка за декабрь 2021г. (Прочие потребители СН2)</t>
  </si>
  <si>
    <t>Прочие потребители СН2 (Корректировка за январь 2022 по д/саду в Озерном)</t>
  </si>
  <si>
    <t>Прочие потребители НН</t>
  </si>
  <si>
    <t>Прочие потребители НН (Корректировка в сентябре 2022г. по Дому народного творчества за июнь 2022г. (Договор №411))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</si>
</sst>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rgb="FFC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2" fillId="0" borderId="0" xfId="0" applyNumberFormat="1" applyFont="1" applyFill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7" fillId="0" borderId="1" xfId="0" applyFont="1" applyBorder="1"/>
    <xf numFmtId="0" fontId="1" fillId="0" borderId="0" xfId="0" applyFont="1" applyFill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2" fontId="8" fillId="0" borderId="0" xfId="0" applyNumberFormat="1" applyFont="1"/>
    <xf numFmtId="4" fontId="1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/>
    <xf numFmtId="0" fontId="7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2" fontId="7" fillId="0" borderId="0" xfId="0" applyNumberFormat="1" applyFont="1" applyFill="1"/>
    <xf numFmtId="165" fontId="1" fillId="0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BreakPreview" topLeftCell="A52" zoomScale="90" zoomScaleSheetLayoutView="90" workbookViewId="0">
      <selection activeCell="C64" sqref="C64:C65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140625" style="24" customWidth="1"/>
    <col min="4" max="4" width="13" style="2" bestFit="1" customWidth="1"/>
    <col min="5" max="5" width="11.85546875" style="2" bestFit="1" customWidth="1"/>
    <col min="6" max="16384" width="9.140625" style="2"/>
  </cols>
  <sheetData>
    <row r="1" spans="1:4" x14ac:dyDescent="0.25">
      <c r="A1" s="1" t="s">
        <v>45</v>
      </c>
      <c r="B1" s="26"/>
      <c r="C1" s="26"/>
    </row>
    <row r="2" spans="1:4" x14ac:dyDescent="0.25">
      <c r="A2" s="1"/>
      <c r="B2" s="26"/>
      <c r="C2" s="26"/>
    </row>
    <row r="3" spans="1:4" ht="31.5" x14ac:dyDescent="0.25">
      <c r="A3" s="28"/>
      <c r="B3" s="33" t="s">
        <v>10</v>
      </c>
      <c r="C3" s="33" t="s">
        <v>30</v>
      </c>
    </row>
    <row r="4" spans="1:4" ht="31.5" x14ac:dyDescent="0.25">
      <c r="A4" s="32" t="s">
        <v>29</v>
      </c>
      <c r="B4" s="19">
        <v>0</v>
      </c>
      <c r="C4" s="19">
        <v>0</v>
      </c>
    </row>
    <row r="5" spans="1:4" x14ac:dyDescent="0.25">
      <c r="A5" s="1"/>
      <c r="B5" s="26"/>
      <c r="C5" s="26"/>
    </row>
    <row r="6" spans="1:4" s="26" customFormat="1" x14ac:dyDescent="0.25">
      <c r="A6" s="1" t="s">
        <v>22</v>
      </c>
      <c r="B6" s="23"/>
      <c r="C6" s="23"/>
    </row>
    <row r="7" spans="1:4" s="26" customFormat="1" x14ac:dyDescent="0.25">
      <c r="A7" s="1" t="s">
        <v>23</v>
      </c>
      <c r="B7" s="23"/>
      <c r="C7" s="23"/>
    </row>
    <row r="8" spans="1:4" x14ac:dyDescent="0.25">
      <c r="A8" s="22"/>
    </row>
    <row r="9" spans="1:4" s="8" customFormat="1" ht="31.5" x14ac:dyDescent="0.25">
      <c r="A9" s="28"/>
      <c r="B9" s="33" t="s">
        <v>10</v>
      </c>
      <c r="C9" s="33" t="s">
        <v>31</v>
      </c>
    </row>
    <row r="10" spans="1:4" s="10" customFormat="1" ht="31.5" x14ac:dyDescent="0.25">
      <c r="A10" s="32" t="s">
        <v>12</v>
      </c>
      <c r="B10" s="34">
        <f>SUM(B11:B19)</f>
        <v>677950</v>
      </c>
      <c r="C10" s="19"/>
    </row>
    <row r="11" spans="1:4" s="8" customFormat="1" x14ac:dyDescent="0.25">
      <c r="A11" s="13" t="s">
        <v>35</v>
      </c>
      <c r="B11" s="35">
        <v>18640</v>
      </c>
      <c r="C11" s="11">
        <v>6.5586500000000001</v>
      </c>
      <c r="D11" s="44"/>
    </row>
    <row r="12" spans="1:4" s="8" customFormat="1" x14ac:dyDescent="0.25">
      <c r="A12" s="13" t="s">
        <v>35</v>
      </c>
      <c r="B12" s="35">
        <v>239663</v>
      </c>
      <c r="C12" s="11">
        <v>6.5586500000000001</v>
      </c>
      <c r="D12" s="44"/>
    </row>
    <row r="13" spans="1:4" s="8" customFormat="1" x14ac:dyDescent="0.25">
      <c r="A13" s="13" t="s">
        <v>36</v>
      </c>
      <c r="B13" s="35">
        <v>180209</v>
      </c>
      <c r="C13" s="11">
        <v>7.4716199999999997</v>
      </c>
      <c r="D13" s="44"/>
    </row>
    <row r="14" spans="1:4" s="8" customFormat="1" x14ac:dyDescent="0.25">
      <c r="A14" s="13" t="s">
        <v>36</v>
      </c>
      <c r="B14" s="35">
        <v>60804</v>
      </c>
      <c r="C14" s="11">
        <v>7.4716199999999997</v>
      </c>
      <c r="D14" s="44"/>
    </row>
    <row r="15" spans="1:4" s="8" customFormat="1" x14ac:dyDescent="0.25">
      <c r="A15" s="13" t="s">
        <v>34</v>
      </c>
      <c r="B15" s="35">
        <v>4854</v>
      </c>
      <c r="C15" s="11">
        <v>4.3954676555000001</v>
      </c>
      <c r="D15" s="44"/>
    </row>
    <row r="16" spans="1:4" s="8" customFormat="1" x14ac:dyDescent="0.25">
      <c r="A16" s="6" t="s">
        <v>38</v>
      </c>
      <c r="B16" s="35">
        <v>4900</v>
      </c>
      <c r="C16" s="11">
        <v>6.2354040815999996</v>
      </c>
      <c r="D16" s="44"/>
    </row>
    <row r="17" spans="1:4" s="8" customFormat="1" x14ac:dyDescent="0.25">
      <c r="A17" s="6" t="s">
        <v>37</v>
      </c>
      <c r="B17" s="35">
        <v>143080</v>
      </c>
      <c r="C17" s="11">
        <v>6.1787016354000004</v>
      </c>
      <c r="D17" s="44"/>
    </row>
    <row r="18" spans="1:4" s="8" customFormat="1" x14ac:dyDescent="0.25">
      <c r="A18" s="13" t="s">
        <v>0</v>
      </c>
      <c r="B18" s="35">
        <v>4415</v>
      </c>
      <c r="C18" s="11">
        <v>3.91</v>
      </c>
      <c r="D18" s="44"/>
    </row>
    <row r="19" spans="1:4" s="8" customFormat="1" x14ac:dyDescent="0.25">
      <c r="A19" s="13" t="s">
        <v>4</v>
      </c>
      <c r="B19" s="35">
        <v>21385</v>
      </c>
      <c r="C19" s="11">
        <v>3.91</v>
      </c>
      <c r="D19" s="44"/>
    </row>
    <row r="20" spans="1:4" s="5" customFormat="1" x14ac:dyDescent="0.25">
      <c r="A20" s="37"/>
      <c r="B20" s="20"/>
      <c r="C20" s="36"/>
      <c r="D20" s="45"/>
    </row>
    <row r="21" spans="1:4" s="5" customFormat="1" x14ac:dyDescent="0.25">
      <c r="A21" s="1" t="s">
        <v>22</v>
      </c>
      <c r="B21" s="23"/>
      <c r="C21" s="23"/>
    </row>
    <row r="22" spans="1:4" s="26" customFormat="1" x14ac:dyDescent="0.25">
      <c r="A22" s="1" t="s">
        <v>24</v>
      </c>
      <c r="B22" s="23"/>
      <c r="C22" s="23"/>
    </row>
    <row r="23" spans="1:4" s="26" customFormat="1" x14ac:dyDescent="0.25">
      <c r="A23" s="2"/>
      <c r="B23" s="7"/>
      <c r="C23" s="7"/>
    </row>
    <row r="24" spans="1:4" ht="31.5" x14ac:dyDescent="0.25">
      <c r="A24" s="3"/>
      <c r="B24" s="33" t="s">
        <v>10</v>
      </c>
      <c r="C24" s="33" t="s">
        <v>31</v>
      </c>
    </row>
    <row r="25" spans="1:4" s="8" customFormat="1" ht="32.25" customHeight="1" x14ac:dyDescent="0.25">
      <c r="A25" s="9" t="s">
        <v>25</v>
      </c>
      <c r="B25" s="34">
        <f>SUM(B26:B27)</f>
        <v>134548</v>
      </c>
      <c r="C25" s="16"/>
    </row>
    <row r="26" spans="1:4" s="10" customFormat="1" x14ac:dyDescent="0.25">
      <c r="A26" s="13" t="s">
        <v>35</v>
      </c>
      <c r="B26" s="35">
        <v>133867</v>
      </c>
      <c r="C26" s="11">
        <v>3.3978999999999999</v>
      </c>
    </row>
    <row r="27" spans="1:4" s="8" customFormat="1" x14ac:dyDescent="0.25">
      <c r="A27" s="13" t="s">
        <v>36</v>
      </c>
      <c r="B27" s="35">
        <v>681</v>
      </c>
      <c r="C27" s="11">
        <v>3.3978999999999999</v>
      </c>
    </row>
    <row r="28" spans="1:4" s="8" customFormat="1" x14ac:dyDescent="0.25">
      <c r="A28" s="37"/>
      <c r="B28" s="20"/>
      <c r="C28" s="36"/>
    </row>
    <row r="29" spans="1:4" s="5" customFormat="1" x14ac:dyDescent="0.25">
      <c r="A29" s="1" t="s">
        <v>11</v>
      </c>
      <c r="B29" s="7"/>
      <c r="C29" s="7"/>
    </row>
    <row r="30" spans="1:4" s="5" customFormat="1" x14ac:dyDescent="0.25">
      <c r="A30" s="1" t="s">
        <v>13</v>
      </c>
      <c r="B30" s="7"/>
      <c r="C30" s="7"/>
    </row>
    <row r="31" spans="1:4" s="5" customFormat="1" x14ac:dyDescent="0.25">
      <c r="A31" s="1"/>
      <c r="B31" s="26"/>
      <c r="C31" s="26"/>
    </row>
    <row r="32" spans="1:4" s="5" customFormat="1" ht="33.75" customHeight="1" x14ac:dyDescent="0.25">
      <c r="A32" s="3"/>
      <c r="B32" s="33" t="s">
        <v>10</v>
      </c>
      <c r="C32" s="33" t="s">
        <v>31</v>
      </c>
    </row>
    <row r="33" spans="1:5" ht="31.5" x14ac:dyDescent="0.25">
      <c r="A33" s="29" t="s">
        <v>15</v>
      </c>
      <c r="B33" s="19">
        <f>B34+B36+B38+B39+B40+B41</f>
        <v>472213</v>
      </c>
      <c r="C33" s="19"/>
    </row>
    <row r="34" spans="1:5" ht="17.25" customHeight="1" x14ac:dyDescent="0.25">
      <c r="A34" s="21" t="s">
        <v>7</v>
      </c>
      <c r="B34" s="35">
        <v>54707</v>
      </c>
      <c r="C34" s="11">
        <v>3.91</v>
      </c>
    </row>
    <row r="35" spans="1:5" ht="17.25" customHeight="1" x14ac:dyDescent="0.25">
      <c r="A35" s="21" t="s">
        <v>9</v>
      </c>
      <c r="B35" s="35">
        <v>54707</v>
      </c>
      <c r="C35" s="11">
        <v>-1.3730500000000001</v>
      </c>
    </row>
    <row r="36" spans="1:5" ht="17.25" customHeight="1" x14ac:dyDescent="0.25">
      <c r="A36" s="21" t="s">
        <v>8</v>
      </c>
      <c r="B36" s="35">
        <v>271367</v>
      </c>
      <c r="C36" s="11">
        <v>3.91</v>
      </c>
    </row>
    <row r="37" spans="1:5" ht="17.25" customHeight="1" x14ac:dyDescent="0.25">
      <c r="A37" s="21" t="s">
        <v>5</v>
      </c>
      <c r="B37" s="35">
        <v>271367</v>
      </c>
      <c r="C37" s="11">
        <v>-1.3730500000000001</v>
      </c>
    </row>
    <row r="38" spans="1:5" ht="17.25" customHeight="1" x14ac:dyDescent="0.25">
      <c r="A38" s="21" t="s">
        <v>33</v>
      </c>
      <c r="B38" s="35">
        <v>57816</v>
      </c>
      <c r="C38" s="11">
        <v>3.20851</v>
      </c>
    </row>
    <row r="39" spans="1:5" ht="17.25" customHeight="1" x14ac:dyDescent="0.25">
      <c r="A39" s="21" t="s">
        <v>18</v>
      </c>
      <c r="B39" s="35">
        <v>325</v>
      </c>
      <c r="C39" s="11">
        <f>C38</f>
        <v>3.20851</v>
      </c>
    </row>
    <row r="40" spans="1:5" ht="17.25" customHeight="1" x14ac:dyDescent="0.25">
      <c r="A40" s="21" t="s">
        <v>32</v>
      </c>
      <c r="B40" s="35">
        <v>87842</v>
      </c>
      <c r="C40" s="11">
        <f>C38</f>
        <v>3.20851</v>
      </c>
    </row>
    <row r="41" spans="1:5" ht="17.25" customHeight="1" x14ac:dyDescent="0.25">
      <c r="A41" s="21" t="s">
        <v>17</v>
      </c>
      <c r="B41" s="35">
        <v>156</v>
      </c>
      <c r="C41" s="11">
        <f>C38</f>
        <v>3.20851</v>
      </c>
    </row>
    <row r="42" spans="1:5" x14ac:dyDescent="0.25">
      <c r="A42" s="25"/>
      <c r="B42" s="25"/>
      <c r="C42" s="25"/>
      <c r="E42" s="47"/>
    </row>
    <row r="43" spans="1:5" x14ac:dyDescent="0.25">
      <c r="A43" s="1" t="s">
        <v>11</v>
      </c>
      <c r="B43" s="7"/>
      <c r="C43" s="7"/>
      <c r="D43" s="4"/>
    </row>
    <row r="44" spans="1:5" x14ac:dyDescent="0.25">
      <c r="A44" s="1" t="s">
        <v>26</v>
      </c>
      <c r="B44" s="7"/>
      <c r="C44" s="7"/>
      <c r="D44" s="4"/>
    </row>
    <row r="45" spans="1:5" x14ac:dyDescent="0.25">
      <c r="A45" s="1"/>
      <c r="B45" s="26"/>
      <c r="C45" s="26"/>
    </row>
    <row r="46" spans="1:5" ht="31.5" x14ac:dyDescent="0.25">
      <c r="A46" s="3"/>
      <c r="B46" s="33" t="s">
        <v>10</v>
      </c>
      <c r="C46" s="33" t="s">
        <v>31</v>
      </c>
    </row>
    <row r="47" spans="1:5" ht="31.5" x14ac:dyDescent="0.25">
      <c r="A47" s="29" t="s">
        <v>15</v>
      </c>
      <c r="B47" s="34">
        <f>SUM(B48:B49)</f>
        <v>3020</v>
      </c>
      <c r="C47" s="43"/>
    </row>
    <row r="48" spans="1:5" x14ac:dyDescent="0.25">
      <c r="A48" s="21" t="s">
        <v>2</v>
      </c>
      <c r="B48" s="35">
        <v>3015</v>
      </c>
      <c r="C48" s="11">
        <v>7.2822300000000002</v>
      </c>
    </row>
    <row r="49" spans="1:4" x14ac:dyDescent="0.25">
      <c r="A49" s="21" t="s">
        <v>27</v>
      </c>
      <c r="B49" s="35">
        <v>5</v>
      </c>
      <c r="C49" s="11">
        <v>7.2822300000000002</v>
      </c>
    </row>
    <row r="50" spans="1:4" x14ac:dyDescent="0.25">
      <c r="A50" s="25"/>
      <c r="B50" s="25"/>
      <c r="C50" s="25"/>
    </row>
    <row r="51" spans="1:4" x14ac:dyDescent="0.25">
      <c r="A51" s="31" t="s">
        <v>14</v>
      </c>
      <c r="B51" s="25"/>
      <c r="C51" s="25"/>
    </row>
    <row r="52" spans="1:4" x14ac:dyDescent="0.25">
      <c r="A52" s="31" t="s">
        <v>16</v>
      </c>
      <c r="B52" s="25"/>
      <c r="C52" s="25"/>
    </row>
    <row r="53" spans="1:4" x14ac:dyDescent="0.25">
      <c r="A53" s="31"/>
      <c r="B53" s="25"/>
      <c r="C53" s="25"/>
    </row>
    <row r="54" spans="1:4" ht="31.5" x14ac:dyDescent="0.25">
      <c r="A54" s="3"/>
      <c r="B54" s="33" t="s">
        <v>10</v>
      </c>
      <c r="C54" s="33" t="s">
        <v>31</v>
      </c>
    </row>
    <row r="55" spans="1:4" x14ac:dyDescent="0.25">
      <c r="A55" s="30" t="s">
        <v>3</v>
      </c>
      <c r="B55" s="34">
        <f>SUM(B56:B59)</f>
        <v>472213</v>
      </c>
      <c r="C55" s="16"/>
    </row>
    <row r="56" spans="1:4" x14ac:dyDescent="0.25">
      <c r="A56" s="21" t="s">
        <v>2</v>
      </c>
      <c r="B56" s="35">
        <v>58141</v>
      </c>
      <c r="C56" s="11">
        <v>4.0737199999999998</v>
      </c>
    </row>
    <row r="57" spans="1:4" x14ac:dyDescent="0.25">
      <c r="A57" s="21" t="s">
        <v>1</v>
      </c>
      <c r="B57" s="35">
        <v>87998</v>
      </c>
      <c r="C57" s="11">
        <v>3.1607500000000002</v>
      </c>
    </row>
    <row r="58" spans="1:4" x14ac:dyDescent="0.25">
      <c r="A58" s="21" t="s">
        <v>19</v>
      </c>
      <c r="B58" s="35">
        <v>54707</v>
      </c>
      <c r="C58" s="11">
        <v>1.3730500000000001</v>
      </c>
    </row>
    <row r="59" spans="1:4" x14ac:dyDescent="0.25">
      <c r="A59" s="21" t="s">
        <v>46</v>
      </c>
      <c r="B59" s="35">
        <v>271367</v>
      </c>
      <c r="C59" s="11">
        <v>0.51376999999999995</v>
      </c>
    </row>
    <row r="60" spans="1:4" x14ac:dyDescent="0.25">
      <c r="A60" s="21"/>
      <c r="B60" s="15"/>
      <c r="C60" s="11"/>
    </row>
    <row r="62" spans="1:4" ht="31.5" x14ac:dyDescent="0.25">
      <c r="A62" s="3"/>
      <c r="B62" s="33" t="s">
        <v>10</v>
      </c>
      <c r="C62" s="33" t="s">
        <v>31</v>
      </c>
    </row>
    <row r="63" spans="1:4" x14ac:dyDescent="0.25">
      <c r="A63" s="30" t="s">
        <v>3</v>
      </c>
      <c r="B63" s="34">
        <f>B64+B65</f>
        <v>134548</v>
      </c>
      <c r="C63" s="60"/>
    </row>
    <row r="64" spans="1:4" x14ac:dyDescent="0.25">
      <c r="A64" s="21" t="s">
        <v>1</v>
      </c>
      <c r="B64" s="58">
        <v>133867</v>
      </c>
      <c r="C64" s="17">
        <v>3.1607500000000002</v>
      </c>
      <c r="D64" s="4"/>
    </row>
    <row r="65" spans="1:4" x14ac:dyDescent="0.25">
      <c r="A65" s="21" t="s">
        <v>2</v>
      </c>
      <c r="B65" s="58">
        <v>681</v>
      </c>
      <c r="C65" s="17">
        <v>4.0737199999999998</v>
      </c>
      <c r="D65" s="55"/>
    </row>
    <row r="66" spans="1:4" x14ac:dyDescent="0.25">
      <c r="D66" s="4"/>
    </row>
  </sheetData>
  <pageMargins left="0.7" right="0.7" top="0.75" bottom="0.75" header="0.3" footer="0.3"/>
  <pageSetup paperSize="9" scale="33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zoomScale="90" zoomScaleNormal="90" workbookViewId="0">
      <selection activeCell="C63" sqref="C63:C64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2" style="24" customWidth="1"/>
    <col min="4" max="4" width="13" style="2" customWidth="1"/>
    <col min="5" max="16384" width="9.140625" style="2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8" customFormat="1" ht="36.75" customHeight="1" x14ac:dyDescent="0.25">
      <c r="A7" s="1" t="s">
        <v>23</v>
      </c>
      <c r="B7" s="23"/>
      <c r="C7" s="23"/>
    </row>
    <row r="8" spans="1:3" s="10" customFormat="1" x14ac:dyDescent="0.25">
      <c r="A8" s="22"/>
      <c r="B8" s="24"/>
      <c r="C8" s="24"/>
    </row>
    <row r="9" spans="1:3" s="8" customFormat="1" ht="31.5" x14ac:dyDescent="0.25">
      <c r="A9" s="28"/>
      <c r="B9" s="33" t="s">
        <v>10</v>
      </c>
      <c r="C9" s="33" t="s">
        <v>31</v>
      </c>
    </row>
    <row r="10" spans="1:3" s="8" customFormat="1" ht="31.5" x14ac:dyDescent="0.25">
      <c r="A10" s="32" t="s">
        <v>12</v>
      </c>
      <c r="B10" s="19">
        <v>548373</v>
      </c>
      <c r="C10" s="19"/>
    </row>
    <row r="11" spans="1:3" s="8" customFormat="1" x14ac:dyDescent="0.25">
      <c r="A11" s="13" t="s">
        <v>0</v>
      </c>
      <c r="B11" s="38">
        <v>6176</v>
      </c>
      <c r="C11" s="11">
        <v>4.07</v>
      </c>
    </row>
    <row r="12" spans="1:3" s="8" customFormat="1" x14ac:dyDescent="0.25">
      <c r="A12" s="13" t="s">
        <v>4</v>
      </c>
      <c r="B12" s="38">
        <v>22615</v>
      </c>
      <c r="C12" s="11">
        <v>4.07</v>
      </c>
    </row>
    <row r="13" spans="1:3" s="8" customFormat="1" x14ac:dyDescent="0.25">
      <c r="A13" s="12" t="s">
        <v>43</v>
      </c>
      <c r="B13" s="38">
        <v>3119</v>
      </c>
      <c r="C13" s="11">
        <v>5.1273869830000001</v>
      </c>
    </row>
    <row r="14" spans="1:3" s="8" customFormat="1" x14ac:dyDescent="0.25">
      <c r="A14" s="12" t="s">
        <v>39</v>
      </c>
      <c r="B14" s="38">
        <v>159991</v>
      </c>
      <c r="C14" s="11">
        <v>6.9402200000000001</v>
      </c>
    </row>
    <row r="15" spans="1:3" s="8" customFormat="1" x14ac:dyDescent="0.25">
      <c r="A15" s="13" t="s">
        <v>40</v>
      </c>
      <c r="B15" s="38">
        <v>205062</v>
      </c>
      <c r="C15" s="11">
        <v>7.88788</v>
      </c>
    </row>
    <row r="16" spans="1:3" s="8" customFormat="1" x14ac:dyDescent="0.25">
      <c r="A16" s="13" t="s">
        <v>21</v>
      </c>
      <c r="B16" s="38">
        <v>5154</v>
      </c>
      <c r="C16" s="11">
        <v>6.6554443150999996</v>
      </c>
    </row>
    <row r="17" spans="1:4" s="8" customFormat="1" x14ac:dyDescent="0.25">
      <c r="A17" s="13" t="s">
        <v>28</v>
      </c>
      <c r="B17" s="38">
        <v>146256</v>
      </c>
      <c r="C17" s="11">
        <v>6.5537399490999997</v>
      </c>
    </row>
    <row r="18" spans="1:4" s="8" customFormat="1" x14ac:dyDescent="0.25">
      <c r="A18" s="13"/>
      <c r="B18" s="38"/>
      <c r="C18" s="11"/>
    </row>
    <row r="19" spans="1:4" s="8" customFormat="1" ht="15.75" customHeight="1" x14ac:dyDescent="0.25">
      <c r="A19" s="37"/>
      <c r="B19" s="20"/>
      <c r="C19" s="36"/>
    </row>
    <row r="20" spans="1:4" s="8" customFormat="1" ht="15.75" customHeight="1" x14ac:dyDescent="0.25">
      <c r="A20" s="1" t="s">
        <v>22</v>
      </c>
      <c r="B20" s="23"/>
      <c r="C20" s="23"/>
    </row>
    <row r="21" spans="1:4" s="8" customFormat="1" ht="15.75" customHeight="1" x14ac:dyDescent="0.25">
      <c r="A21" s="1" t="s">
        <v>24</v>
      </c>
      <c r="B21" s="23"/>
      <c r="C21" s="23"/>
    </row>
    <row r="22" spans="1:4" s="8" customFormat="1" ht="15.75" customHeight="1" x14ac:dyDescent="0.25">
      <c r="A22" s="2"/>
      <c r="B22" s="7"/>
      <c r="C22" s="7"/>
    </row>
    <row r="23" spans="1:4" s="8" customFormat="1" ht="15.75" customHeight="1" x14ac:dyDescent="0.25">
      <c r="A23" s="3"/>
      <c r="B23" s="33" t="s">
        <v>10</v>
      </c>
      <c r="C23" s="33" t="s">
        <v>31</v>
      </c>
    </row>
    <row r="24" spans="1:4" s="8" customFormat="1" ht="15.75" customHeight="1" x14ac:dyDescent="0.25">
      <c r="A24" s="9" t="s">
        <v>25</v>
      </c>
      <c r="B24" s="19">
        <f>SUM(B25:B26)</f>
        <v>138215</v>
      </c>
      <c r="C24" s="16"/>
      <c r="D24" s="2"/>
    </row>
    <row r="25" spans="1:4" s="8" customFormat="1" ht="15.75" customHeight="1" x14ac:dyDescent="0.25">
      <c r="A25" s="13" t="s">
        <v>35</v>
      </c>
      <c r="B25" s="38">
        <v>137271</v>
      </c>
      <c r="C25" s="11">
        <v>3.6593599999999999</v>
      </c>
      <c r="D25" s="2"/>
    </row>
    <row r="26" spans="1:4" ht="15.75" customHeight="1" x14ac:dyDescent="0.25">
      <c r="A26" s="13" t="s">
        <v>36</v>
      </c>
      <c r="B26" s="38">
        <v>944</v>
      </c>
      <c r="C26" s="11">
        <v>3.6593599999999999</v>
      </c>
    </row>
    <row r="27" spans="1:4" s="5" customFormat="1" ht="15.75" customHeight="1" x14ac:dyDescent="0.25">
      <c r="A27" s="37"/>
      <c r="B27" s="20"/>
      <c r="C27" s="36"/>
      <c r="D27" s="2"/>
    </row>
    <row r="28" spans="1:4" s="5" customFormat="1" ht="15.75" customHeight="1" x14ac:dyDescent="0.25">
      <c r="A28" s="1" t="s">
        <v>11</v>
      </c>
      <c r="B28" s="7"/>
      <c r="C28" s="7"/>
      <c r="D28" s="2"/>
    </row>
    <row r="29" spans="1:4" s="26" customFormat="1" ht="15.75" customHeight="1" x14ac:dyDescent="0.25">
      <c r="A29" s="1" t="s">
        <v>13</v>
      </c>
      <c r="B29" s="7"/>
      <c r="C29" s="7"/>
      <c r="D29" s="2"/>
    </row>
    <row r="30" spans="1:4" s="26" customFormat="1" ht="15.75" customHeight="1" x14ac:dyDescent="0.25">
      <c r="A30" s="1"/>
      <c r="D30" s="2"/>
    </row>
    <row r="31" spans="1:4" ht="15.75" customHeight="1" x14ac:dyDescent="0.25">
      <c r="A31" s="3"/>
      <c r="B31" s="33" t="s">
        <v>10</v>
      </c>
      <c r="C31" s="33" t="s">
        <v>31</v>
      </c>
    </row>
    <row r="32" spans="1:4" s="8" customFormat="1" ht="15.75" customHeight="1" x14ac:dyDescent="0.25">
      <c r="A32" s="29" t="s">
        <v>15</v>
      </c>
      <c r="B32" s="19">
        <v>408641</v>
      </c>
      <c r="C32" s="19"/>
      <c r="D32" s="2"/>
    </row>
    <row r="33" spans="1:4" s="10" customFormat="1" ht="15.75" customHeight="1" x14ac:dyDescent="0.25">
      <c r="A33" s="21" t="s">
        <v>7</v>
      </c>
      <c r="B33" s="38">
        <v>37329</v>
      </c>
      <c r="C33" s="11">
        <v>4.07</v>
      </c>
      <c r="D33" s="2"/>
    </row>
    <row r="34" spans="1:4" s="5" customFormat="1" ht="15.75" customHeight="1" x14ac:dyDescent="0.25">
      <c r="A34" s="21" t="s">
        <v>4</v>
      </c>
      <c r="B34" s="38">
        <v>246117</v>
      </c>
      <c r="C34" s="14">
        <v>4.07</v>
      </c>
      <c r="D34" s="2"/>
    </row>
    <row r="35" spans="1:4" s="5" customFormat="1" ht="17.25" customHeight="1" x14ac:dyDescent="0.25">
      <c r="A35" s="21" t="s">
        <v>9</v>
      </c>
      <c r="B35" s="38">
        <v>37329</v>
      </c>
      <c r="C35" s="14">
        <v>-1.41597</v>
      </c>
      <c r="D35" s="2"/>
    </row>
    <row r="36" spans="1:4" s="5" customFormat="1" ht="17.25" customHeight="1" x14ac:dyDescent="0.25">
      <c r="A36" s="21" t="s">
        <v>6</v>
      </c>
      <c r="B36" s="38">
        <v>246117</v>
      </c>
      <c r="C36" s="14">
        <v>-1.41597</v>
      </c>
      <c r="D36" s="2"/>
    </row>
    <row r="37" spans="1:4" s="5" customFormat="1" ht="17.25" customHeight="1" x14ac:dyDescent="0.25">
      <c r="A37" s="21" t="s">
        <v>41</v>
      </c>
      <c r="B37" s="38">
        <v>50786</v>
      </c>
      <c r="C37" s="14">
        <v>3.23149</v>
      </c>
      <c r="D37" s="2"/>
    </row>
    <row r="38" spans="1:4" s="5" customFormat="1" ht="17.25" customHeight="1" x14ac:dyDescent="0.25">
      <c r="A38" s="21" t="s">
        <v>42</v>
      </c>
      <c r="B38" s="38">
        <v>61241</v>
      </c>
      <c r="C38" s="14">
        <v>3.23149</v>
      </c>
      <c r="D38" s="2"/>
    </row>
    <row r="39" spans="1:4" s="5" customFormat="1" ht="17.25" customHeight="1" x14ac:dyDescent="0.25">
      <c r="A39" s="21"/>
      <c r="B39" s="38"/>
      <c r="C39" s="14"/>
      <c r="D39" s="2"/>
    </row>
    <row r="40" spans="1:4" s="5" customFormat="1" ht="17.25" customHeight="1" x14ac:dyDescent="0.25">
      <c r="A40" s="21"/>
      <c r="B40" s="38"/>
      <c r="C40" s="14"/>
      <c r="D40" s="2"/>
    </row>
    <row r="41" spans="1:4" ht="17.25" customHeight="1" x14ac:dyDescent="0.25">
      <c r="A41" s="25"/>
      <c r="B41" s="25"/>
      <c r="C41" s="25"/>
    </row>
    <row r="42" spans="1:4" ht="17.25" customHeight="1" x14ac:dyDescent="0.25">
      <c r="A42" s="1" t="s">
        <v>11</v>
      </c>
      <c r="B42" s="7"/>
      <c r="C42" s="7"/>
    </row>
    <row r="43" spans="1:4" ht="17.25" customHeight="1" x14ac:dyDescent="0.25">
      <c r="A43" s="1" t="s">
        <v>26</v>
      </c>
      <c r="B43" s="7"/>
      <c r="C43" s="7"/>
    </row>
    <row r="44" spans="1:4" ht="17.25" customHeight="1" x14ac:dyDescent="0.25">
      <c r="A44" s="1"/>
      <c r="B44" s="26"/>
      <c r="C44" s="26"/>
    </row>
    <row r="45" spans="1:4" ht="27.75" customHeight="1" x14ac:dyDescent="0.25">
      <c r="A45" s="3"/>
      <c r="B45" s="42" t="s">
        <v>10</v>
      </c>
      <c r="C45" s="33" t="s">
        <v>31</v>
      </c>
    </row>
    <row r="46" spans="1:4" ht="26.25" customHeight="1" x14ac:dyDescent="0.25">
      <c r="A46" s="29" t="s">
        <v>15</v>
      </c>
      <c r="B46" s="19">
        <f>SUM(B47)</f>
        <v>1486</v>
      </c>
      <c r="C46" s="43"/>
    </row>
    <row r="47" spans="1:4" ht="17.25" customHeight="1" x14ac:dyDescent="0.25">
      <c r="A47" s="21" t="s">
        <v>2</v>
      </c>
      <c r="B47" s="38">
        <v>1486</v>
      </c>
      <c r="C47" s="11">
        <v>7.4600099999999996</v>
      </c>
    </row>
    <row r="48" spans="1:4" ht="17.25" customHeight="1" x14ac:dyDescent="0.25">
      <c r="A48" s="21" t="s">
        <v>27</v>
      </c>
      <c r="B48" s="38"/>
      <c r="C48" s="11"/>
    </row>
    <row r="49" spans="1:3" ht="17.25" customHeight="1" x14ac:dyDescent="0.25">
      <c r="A49" s="25"/>
      <c r="B49" s="25"/>
      <c r="C49" s="25"/>
    </row>
    <row r="50" spans="1:3" ht="17.25" customHeight="1" x14ac:dyDescent="0.25">
      <c r="A50" s="31" t="s">
        <v>14</v>
      </c>
      <c r="B50" s="25"/>
      <c r="C50" s="25"/>
    </row>
    <row r="51" spans="1:3" ht="30.75" customHeight="1" x14ac:dyDescent="0.25">
      <c r="A51" s="31" t="s">
        <v>16</v>
      </c>
      <c r="B51" s="25"/>
      <c r="C51" s="25"/>
    </row>
    <row r="52" spans="1:3" ht="30.75" customHeight="1" x14ac:dyDescent="0.25">
      <c r="A52" s="31"/>
      <c r="B52" s="25"/>
      <c r="C52" s="25"/>
    </row>
    <row r="53" spans="1:3" ht="30.75" customHeight="1" x14ac:dyDescent="0.25">
      <c r="A53" s="3"/>
      <c r="B53" s="42" t="s">
        <v>10</v>
      </c>
      <c r="C53" s="33" t="s">
        <v>31</v>
      </c>
    </row>
    <row r="54" spans="1:3" ht="16.5" customHeight="1" x14ac:dyDescent="0.25">
      <c r="A54" s="30" t="s">
        <v>3</v>
      </c>
      <c r="B54" s="19">
        <v>408641</v>
      </c>
      <c r="C54" s="16"/>
    </row>
    <row r="55" spans="1:3" x14ac:dyDescent="0.25">
      <c r="A55" s="21" t="s">
        <v>2</v>
      </c>
      <c r="B55" s="38">
        <v>50786</v>
      </c>
      <c r="C55" s="11">
        <v>4.2285199999999996</v>
      </c>
    </row>
    <row r="56" spans="1:3" x14ac:dyDescent="0.25">
      <c r="A56" s="21" t="s">
        <v>1</v>
      </c>
      <c r="B56" s="38">
        <v>61241</v>
      </c>
      <c r="C56" s="11">
        <v>3.2808600000000001</v>
      </c>
    </row>
    <row r="57" spans="1:3" x14ac:dyDescent="0.25">
      <c r="A57" s="21" t="s">
        <v>19</v>
      </c>
      <c r="B57" s="38">
        <v>283446</v>
      </c>
      <c r="C57" s="11">
        <v>1.41597</v>
      </c>
    </row>
    <row r="58" spans="1:3" x14ac:dyDescent="0.25">
      <c r="A58" s="21" t="s">
        <v>20</v>
      </c>
      <c r="B58" s="38">
        <v>0</v>
      </c>
      <c r="C58" s="11">
        <v>0.52985000000000004</v>
      </c>
    </row>
    <row r="59" spans="1:3" x14ac:dyDescent="0.25">
      <c r="A59" s="21"/>
      <c r="B59" s="38"/>
      <c r="C59" s="11"/>
    </row>
    <row r="61" spans="1:3" ht="31.5" x14ac:dyDescent="0.25">
      <c r="A61" s="3"/>
      <c r="B61" s="33" t="s">
        <v>10</v>
      </c>
      <c r="C61" s="33" t="s">
        <v>31</v>
      </c>
    </row>
    <row r="62" spans="1:3" x14ac:dyDescent="0.25">
      <c r="A62" s="30" t="s">
        <v>3</v>
      </c>
      <c r="B62" s="19">
        <f>SUM(B63:B64)</f>
        <v>138215</v>
      </c>
      <c r="C62" s="16"/>
    </row>
    <row r="63" spans="1:3" x14ac:dyDescent="0.25">
      <c r="A63" s="21" t="s">
        <v>1</v>
      </c>
      <c r="B63" s="38">
        <v>137271</v>
      </c>
      <c r="C63" s="11">
        <v>3.2808600000000001</v>
      </c>
    </row>
    <row r="64" spans="1:3" x14ac:dyDescent="0.25">
      <c r="A64" s="21" t="s">
        <v>2</v>
      </c>
      <c r="B64" s="71">
        <v>944</v>
      </c>
      <c r="C64" s="11">
        <v>4.2285199999999996</v>
      </c>
    </row>
    <row r="65" spans="1:4" x14ac:dyDescent="0.25">
      <c r="A65" s="2"/>
      <c r="B65" s="2"/>
      <c r="C65" s="2"/>
    </row>
    <row r="66" spans="1:4" x14ac:dyDescent="0.25">
      <c r="A66" s="25"/>
      <c r="B66" s="25"/>
      <c r="C66" s="25"/>
      <c r="D66" s="4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8" zoomScale="90" zoomScaleNormal="90" workbookViewId="0">
      <selection activeCell="C63" sqref="C63:C64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2" style="24" customWidth="1"/>
    <col min="4" max="4" width="13" style="2" customWidth="1"/>
    <col min="5" max="16384" width="9.140625" style="2"/>
  </cols>
  <sheetData>
    <row r="1" spans="1:3" x14ac:dyDescent="0.25">
      <c r="A1" s="1" t="s">
        <v>44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8" customFormat="1" x14ac:dyDescent="0.25">
      <c r="A7" s="1" t="s">
        <v>23</v>
      </c>
      <c r="B7" s="23"/>
      <c r="C7" s="23"/>
    </row>
    <row r="8" spans="1:3" s="10" customFormat="1" x14ac:dyDescent="0.25">
      <c r="A8" s="22"/>
      <c r="B8" s="24"/>
      <c r="C8" s="24"/>
    </row>
    <row r="9" spans="1:3" s="8" customFormat="1" ht="31.5" x14ac:dyDescent="0.25">
      <c r="A9" s="28"/>
      <c r="B9" s="33" t="s">
        <v>10</v>
      </c>
      <c r="C9" s="33" t="s">
        <v>31</v>
      </c>
    </row>
    <row r="10" spans="1:3" s="8" customFormat="1" ht="31.5" x14ac:dyDescent="0.25">
      <c r="A10" s="32" t="s">
        <v>12</v>
      </c>
      <c r="B10" s="19">
        <v>558840</v>
      </c>
      <c r="C10" s="19"/>
    </row>
    <row r="11" spans="1:3" s="8" customFormat="1" x14ac:dyDescent="0.25">
      <c r="A11" s="13" t="s">
        <v>0</v>
      </c>
      <c r="B11" s="38">
        <v>2654</v>
      </c>
      <c r="C11" s="11">
        <v>4.07</v>
      </c>
    </row>
    <row r="12" spans="1:3" s="8" customFormat="1" x14ac:dyDescent="0.25">
      <c r="A12" s="13" t="s">
        <v>4</v>
      </c>
      <c r="B12" s="38">
        <v>21396</v>
      </c>
      <c r="C12" s="11">
        <v>4.07</v>
      </c>
    </row>
    <row r="13" spans="1:3" s="8" customFormat="1" x14ac:dyDescent="0.25">
      <c r="A13" s="12" t="s">
        <v>43</v>
      </c>
      <c r="B13" s="38">
        <v>3750</v>
      </c>
      <c r="C13" s="11">
        <v>4.7894506666999996</v>
      </c>
    </row>
    <row r="14" spans="1:3" s="8" customFormat="1" x14ac:dyDescent="0.25">
      <c r="A14" s="12" t="s">
        <v>39</v>
      </c>
      <c r="B14" s="38">
        <v>168004</v>
      </c>
      <c r="C14" s="11">
        <v>6.9144899999999998</v>
      </c>
    </row>
    <row r="15" spans="1:3" s="8" customFormat="1" x14ac:dyDescent="0.25">
      <c r="A15" s="13" t="s">
        <v>40</v>
      </c>
      <c r="B15" s="38">
        <v>218957</v>
      </c>
      <c r="C15" s="11">
        <v>7.8621499999999997</v>
      </c>
    </row>
    <row r="16" spans="1:3" s="8" customFormat="1" x14ac:dyDescent="0.25">
      <c r="A16" s="13" t="s">
        <v>21</v>
      </c>
      <c r="B16" s="38">
        <v>4928</v>
      </c>
      <c r="C16" s="11">
        <v>6.4786972402999998</v>
      </c>
    </row>
    <row r="17" spans="1:4" s="8" customFormat="1" x14ac:dyDescent="0.25">
      <c r="A17" s="13" t="s">
        <v>28</v>
      </c>
      <c r="B17" s="38">
        <v>139151</v>
      </c>
      <c r="C17" s="11">
        <v>6.4686193416000002</v>
      </c>
    </row>
    <row r="18" spans="1:4" s="8" customFormat="1" ht="15.75" customHeight="1" x14ac:dyDescent="0.25">
      <c r="A18" s="12"/>
      <c r="B18" s="38"/>
      <c r="C18" s="11"/>
    </row>
    <row r="19" spans="1:4" s="8" customFormat="1" ht="15.75" customHeight="1" x14ac:dyDescent="0.25">
      <c r="A19" s="37"/>
      <c r="B19" s="20"/>
      <c r="C19" s="36"/>
    </row>
    <row r="20" spans="1:4" s="8" customFormat="1" ht="15.75" customHeight="1" x14ac:dyDescent="0.25">
      <c r="A20" s="1" t="s">
        <v>22</v>
      </c>
      <c r="B20" s="23"/>
      <c r="C20" s="23"/>
    </row>
    <row r="21" spans="1:4" s="8" customFormat="1" ht="15.75" customHeight="1" x14ac:dyDescent="0.25">
      <c r="A21" s="1" t="s">
        <v>24</v>
      </c>
      <c r="B21" s="23"/>
      <c r="C21" s="23"/>
    </row>
    <row r="22" spans="1:4" s="8" customFormat="1" ht="15.75" customHeight="1" x14ac:dyDescent="0.25">
      <c r="A22" s="2"/>
      <c r="B22" s="7"/>
      <c r="C22" s="7"/>
    </row>
    <row r="23" spans="1:4" s="8" customFormat="1" ht="15.75" customHeight="1" x14ac:dyDescent="0.25">
      <c r="A23" s="3"/>
      <c r="B23" s="33" t="s">
        <v>10</v>
      </c>
      <c r="C23" s="33" t="s">
        <v>31</v>
      </c>
    </row>
    <row r="24" spans="1:4" s="8" customFormat="1" ht="15.75" customHeight="1" x14ac:dyDescent="0.25">
      <c r="A24" s="9" t="s">
        <v>25</v>
      </c>
      <c r="B24" s="19">
        <f>SUM(B25:B26)</f>
        <v>152783</v>
      </c>
      <c r="C24" s="16"/>
      <c r="D24" s="2"/>
    </row>
    <row r="25" spans="1:4" s="8" customFormat="1" ht="15.75" customHeight="1" x14ac:dyDescent="0.25">
      <c r="A25" s="13" t="s">
        <v>35</v>
      </c>
      <c r="B25" s="38">
        <v>152073</v>
      </c>
      <c r="C25" s="11">
        <v>3.6336300000000001</v>
      </c>
      <c r="D25" s="2"/>
    </row>
    <row r="26" spans="1:4" ht="15.75" customHeight="1" x14ac:dyDescent="0.25">
      <c r="A26" s="13" t="s">
        <v>36</v>
      </c>
      <c r="B26" s="38">
        <v>710</v>
      </c>
      <c r="C26" s="11">
        <v>3.6336300000000001</v>
      </c>
    </row>
    <row r="27" spans="1:4" s="5" customFormat="1" ht="15.75" customHeight="1" x14ac:dyDescent="0.25">
      <c r="A27" s="37"/>
      <c r="B27" s="20"/>
      <c r="C27" s="36"/>
      <c r="D27" s="2"/>
    </row>
    <row r="28" spans="1:4" s="5" customFormat="1" ht="15.75" customHeight="1" x14ac:dyDescent="0.25">
      <c r="A28" s="1" t="s">
        <v>11</v>
      </c>
      <c r="B28" s="7"/>
      <c r="C28" s="7"/>
      <c r="D28" s="2"/>
    </row>
    <row r="29" spans="1:4" s="26" customFormat="1" ht="15.75" customHeight="1" x14ac:dyDescent="0.25">
      <c r="A29" s="1" t="s">
        <v>13</v>
      </c>
      <c r="B29" s="7"/>
      <c r="C29" s="7"/>
      <c r="D29" s="2"/>
    </row>
    <row r="30" spans="1:4" s="26" customFormat="1" ht="15.75" customHeight="1" x14ac:dyDescent="0.25">
      <c r="A30" s="1"/>
      <c r="D30" s="2"/>
    </row>
    <row r="31" spans="1:4" ht="15.75" customHeight="1" x14ac:dyDescent="0.25">
      <c r="A31" s="3"/>
      <c r="B31" s="33" t="s">
        <v>10</v>
      </c>
      <c r="C31" s="33" t="s">
        <v>31</v>
      </c>
    </row>
    <row r="32" spans="1:4" s="8" customFormat="1" ht="15.75" customHeight="1" x14ac:dyDescent="0.25">
      <c r="A32" s="29" t="s">
        <v>15</v>
      </c>
      <c r="B32" s="19">
        <v>408640</v>
      </c>
      <c r="C32" s="19"/>
      <c r="D32" s="2"/>
    </row>
    <row r="33" spans="1:4" s="10" customFormat="1" ht="15.75" customHeight="1" x14ac:dyDescent="0.25">
      <c r="A33" s="21" t="s">
        <v>7</v>
      </c>
      <c r="B33" s="38">
        <v>40993</v>
      </c>
      <c r="C33" s="11">
        <v>4.07</v>
      </c>
      <c r="D33" s="2"/>
    </row>
    <row r="34" spans="1:4" s="5" customFormat="1" ht="15.75" customHeight="1" x14ac:dyDescent="0.25">
      <c r="A34" s="21" t="s">
        <v>4</v>
      </c>
      <c r="B34" s="38">
        <v>254784</v>
      </c>
      <c r="C34" s="14">
        <v>4.07</v>
      </c>
      <c r="D34" s="2"/>
    </row>
    <row r="35" spans="1:4" s="5" customFormat="1" ht="17.25" customHeight="1" x14ac:dyDescent="0.25">
      <c r="A35" s="21" t="s">
        <v>9</v>
      </c>
      <c r="B35" s="38">
        <v>40993</v>
      </c>
      <c r="C35" s="14">
        <v>-1.41597</v>
      </c>
      <c r="D35" s="2"/>
    </row>
    <row r="36" spans="1:4" s="5" customFormat="1" ht="17.25" customHeight="1" x14ac:dyDescent="0.25">
      <c r="A36" s="21" t="s">
        <v>6</v>
      </c>
      <c r="B36" s="38">
        <v>254784</v>
      </c>
      <c r="C36" s="14">
        <v>-1.41597</v>
      </c>
      <c r="D36" s="2"/>
    </row>
    <row r="37" spans="1:4" s="5" customFormat="1" ht="17.25" customHeight="1" x14ac:dyDescent="0.25">
      <c r="A37" s="21" t="s">
        <v>41</v>
      </c>
      <c r="B37" s="38">
        <v>51770</v>
      </c>
      <c r="C37" s="14">
        <v>3.2346499999999998</v>
      </c>
      <c r="D37" s="2"/>
    </row>
    <row r="38" spans="1:4" s="5" customFormat="1" ht="17.25" customHeight="1" x14ac:dyDescent="0.25">
      <c r="A38" s="21" t="s">
        <v>42</v>
      </c>
      <c r="B38" s="38">
        <v>61093</v>
      </c>
      <c r="C38" s="14">
        <v>3.2346499999999998</v>
      </c>
      <c r="D38" s="2"/>
    </row>
    <row r="39" spans="1:4" s="5" customFormat="1" ht="17.25" customHeight="1" x14ac:dyDescent="0.25">
      <c r="A39" s="21"/>
      <c r="B39" s="38"/>
      <c r="C39" s="14"/>
      <c r="D39" s="2"/>
    </row>
    <row r="40" spans="1:4" s="5" customFormat="1" ht="17.25" customHeight="1" x14ac:dyDescent="0.25">
      <c r="A40" s="21"/>
      <c r="B40" s="38"/>
      <c r="C40" s="14"/>
      <c r="D40" s="2"/>
    </row>
    <row r="41" spans="1:4" ht="17.25" customHeight="1" x14ac:dyDescent="0.25">
      <c r="A41" s="25"/>
      <c r="B41" s="25"/>
      <c r="C41" s="25"/>
    </row>
    <row r="42" spans="1:4" ht="17.25" customHeight="1" x14ac:dyDescent="0.25">
      <c r="A42" s="1" t="s">
        <v>11</v>
      </c>
      <c r="B42" s="7"/>
      <c r="C42" s="7"/>
    </row>
    <row r="43" spans="1:4" ht="17.25" customHeight="1" x14ac:dyDescent="0.25">
      <c r="A43" s="1" t="s">
        <v>26</v>
      </c>
      <c r="B43" s="7"/>
      <c r="C43" s="7"/>
    </row>
    <row r="44" spans="1:4" ht="17.25" customHeight="1" x14ac:dyDescent="0.25">
      <c r="A44" s="1"/>
      <c r="B44" s="26"/>
      <c r="C44" s="26"/>
    </row>
    <row r="45" spans="1:4" ht="30" customHeight="1" x14ac:dyDescent="0.25">
      <c r="A45" s="3"/>
      <c r="B45" s="42" t="s">
        <v>10</v>
      </c>
      <c r="C45" s="33" t="s">
        <v>31</v>
      </c>
    </row>
    <row r="46" spans="1:4" ht="30" customHeight="1" x14ac:dyDescent="0.25">
      <c r="A46" s="29" t="s">
        <v>15</v>
      </c>
      <c r="B46" s="19">
        <v>1088</v>
      </c>
      <c r="C46" s="43"/>
    </row>
    <row r="47" spans="1:4" ht="17.25" customHeight="1" x14ac:dyDescent="0.25">
      <c r="A47" s="21" t="s">
        <v>2</v>
      </c>
      <c r="B47" s="38">
        <v>1088</v>
      </c>
      <c r="C47" s="11">
        <v>7.4631699999999999</v>
      </c>
    </row>
    <row r="48" spans="1:4" ht="17.25" customHeight="1" x14ac:dyDescent="0.25">
      <c r="A48" s="21" t="s">
        <v>27</v>
      </c>
      <c r="B48" s="38"/>
      <c r="C48" s="11"/>
    </row>
    <row r="49" spans="1:3" ht="17.25" customHeight="1" x14ac:dyDescent="0.25">
      <c r="A49" s="25"/>
      <c r="B49" s="25"/>
      <c r="C49" s="25"/>
    </row>
    <row r="50" spans="1:3" ht="17.25" customHeight="1" x14ac:dyDescent="0.25">
      <c r="A50" s="31" t="s">
        <v>14</v>
      </c>
      <c r="B50" s="25"/>
      <c r="C50" s="25"/>
    </row>
    <row r="51" spans="1:3" ht="30.75" customHeight="1" x14ac:dyDescent="0.25">
      <c r="A51" s="31" t="s">
        <v>16</v>
      </c>
      <c r="B51" s="25"/>
      <c r="C51" s="25"/>
    </row>
    <row r="52" spans="1:3" ht="30.75" customHeight="1" x14ac:dyDescent="0.25">
      <c r="A52" s="31"/>
      <c r="B52" s="25"/>
      <c r="C52" s="25"/>
    </row>
    <row r="53" spans="1:3" ht="30.75" customHeight="1" x14ac:dyDescent="0.25">
      <c r="A53" s="3"/>
      <c r="B53" s="42" t="s">
        <v>10</v>
      </c>
      <c r="C53" s="33" t="s">
        <v>31</v>
      </c>
    </row>
    <row r="54" spans="1:3" ht="16.5" customHeight="1" x14ac:dyDescent="0.25">
      <c r="A54" s="30" t="s">
        <v>3</v>
      </c>
      <c r="B54" s="19">
        <v>408640</v>
      </c>
      <c r="C54" s="16"/>
    </row>
    <row r="55" spans="1:3" x14ac:dyDescent="0.25">
      <c r="A55" s="21" t="s">
        <v>2</v>
      </c>
      <c r="B55" s="38">
        <v>51770</v>
      </c>
      <c r="C55" s="11">
        <v>4.2285199999999996</v>
      </c>
    </row>
    <row r="56" spans="1:3" x14ac:dyDescent="0.25">
      <c r="A56" s="21" t="s">
        <v>1</v>
      </c>
      <c r="B56" s="38">
        <v>61093</v>
      </c>
      <c r="C56" s="11">
        <v>3.2808600000000001</v>
      </c>
    </row>
    <row r="57" spans="1:3" x14ac:dyDescent="0.25">
      <c r="A57" s="21" t="s">
        <v>19</v>
      </c>
      <c r="B57" s="38">
        <v>295777</v>
      </c>
      <c r="C57" s="11">
        <v>1.41597</v>
      </c>
    </row>
    <row r="58" spans="1:3" x14ac:dyDescent="0.25">
      <c r="A58" s="21" t="s">
        <v>20</v>
      </c>
      <c r="B58" s="38">
        <v>0</v>
      </c>
      <c r="C58" s="11">
        <v>0.52985000000000004</v>
      </c>
    </row>
    <row r="59" spans="1:3" x14ac:dyDescent="0.25">
      <c r="A59" s="21"/>
      <c r="B59" s="38"/>
      <c r="C59" s="11"/>
    </row>
    <row r="61" spans="1:3" ht="31.5" x14ac:dyDescent="0.25">
      <c r="A61" s="3"/>
      <c r="B61" s="33" t="s">
        <v>10</v>
      </c>
      <c r="C61" s="33" t="s">
        <v>31</v>
      </c>
    </row>
    <row r="62" spans="1:3" x14ac:dyDescent="0.25">
      <c r="A62" s="30" t="s">
        <v>3</v>
      </c>
      <c r="B62" s="19">
        <f>SUM(B63:B64)</f>
        <v>152783</v>
      </c>
      <c r="C62" s="16"/>
    </row>
    <row r="63" spans="1:3" x14ac:dyDescent="0.25">
      <c r="A63" s="21" t="s">
        <v>1</v>
      </c>
      <c r="B63" s="38">
        <v>152073</v>
      </c>
      <c r="C63" s="11">
        <v>3.2808600000000001</v>
      </c>
    </row>
    <row r="64" spans="1:3" x14ac:dyDescent="0.25">
      <c r="A64" s="21" t="s">
        <v>2</v>
      </c>
      <c r="B64" s="38">
        <v>710</v>
      </c>
      <c r="C64" s="11">
        <v>4.2285199999999996</v>
      </c>
    </row>
    <row r="65" spans="1:4" x14ac:dyDescent="0.25">
      <c r="A65" s="2"/>
      <c r="B65" s="2"/>
      <c r="C65" s="2"/>
    </row>
    <row r="66" spans="1:4" x14ac:dyDescent="0.25">
      <c r="A66" s="25"/>
      <c r="B66" s="25"/>
      <c r="C66" s="25"/>
      <c r="D66" s="4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="90" zoomScaleNormal="90" workbookViewId="0">
      <selection activeCell="C64" sqref="C64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2" style="24" customWidth="1"/>
    <col min="4" max="4" width="13" style="2" customWidth="1"/>
    <col min="5" max="16384" width="9.140625" style="2"/>
  </cols>
  <sheetData>
    <row r="1" spans="1:3" x14ac:dyDescent="0.25">
      <c r="A1" s="1" t="s">
        <v>44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8" customFormat="1" ht="30.75" customHeight="1" x14ac:dyDescent="0.25">
      <c r="A7" s="1" t="s">
        <v>23</v>
      </c>
      <c r="B7" s="23"/>
      <c r="C7" s="23"/>
    </row>
    <row r="8" spans="1:3" s="10" customFormat="1" x14ac:dyDescent="0.25">
      <c r="A8" s="22"/>
      <c r="B8" s="24"/>
      <c r="C8" s="24"/>
    </row>
    <row r="9" spans="1:3" s="8" customFormat="1" ht="31.5" x14ac:dyDescent="0.25">
      <c r="A9" s="28"/>
      <c r="B9" s="33" t="s">
        <v>10</v>
      </c>
      <c r="C9" s="33" t="s">
        <v>31</v>
      </c>
    </row>
    <row r="10" spans="1:3" s="8" customFormat="1" ht="31.5" x14ac:dyDescent="0.25">
      <c r="A10" s="32" t="s">
        <v>12</v>
      </c>
      <c r="B10" s="19">
        <v>636559</v>
      </c>
      <c r="C10" s="19"/>
    </row>
    <row r="11" spans="1:3" s="8" customFormat="1" x14ac:dyDescent="0.25">
      <c r="A11" s="13" t="s">
        <v>0</v>
      </c>
      <c r="B11" s="38">
        <v>5235</v>
      </c>
      <c r="C11" s="11">
        <v>4.43</v>
      </c>
    </row>
    <row r="12" spans="1:3" s="8" customFormat="1" x14ac:dyDescent="0.25">
      <c r="A12" s="13" t="s">
        <v>4</v>
      </c>
      <c r="B12" s="38">
        <v>25723</v>
      </c>
      <c r="C12" s="11">
        <v>4.43</v>
      </c>
    </row>
    <row r="13" spans="1:3" s="8" customFormat="1" x14ac:dyDescent="0.25">
      <c r="A13" s="12" t="s">
        <v>43</v>
      </c>
      <c r="B13" s="38">
        <v>4391</v>
      </c>
      <c r="C13" s="11">
        <v>4.9431974493000004</v>
      </c>
    </row>
    <row r="14" spans="1:3" s="8" customFormat="1" x14ac:dyDescent="0.25">
      <c r="A14" s="12" t="s">
        <v>39</v>
      </c>
      <c r="B14" s="38">
        <v>219062</v>
      </c>
      <c r="C14" s="11">
        <v>7.7654500000000004</v>
      </c>
    </row>
    <row r="15" spans="1:3" s="8" customFormat="1" x14ac:dyDescent="0.25">
      <c r="A15" s="13" t="s">
        <v>40</v>
      </c>
      <c r="B15" s="38">
        <v>236271</v>
      </c>
      <c r="C15" s="11">
        <v>8.9026399999999999</v>
      </c>
    </row>
    <row r="16" spans="1:3" s="8" customFormat="1" x14ac:dyDescent="0.25">
      <c r="A16" s="13" t="s">
        <v>21</v>
      </c>
      <c r="B16" s="38">
        <v>5051</v>
      </c>
      <c r="C16" s="11">
        <v>7.3252049099000001</v>
      </c>
    </row>
    <row r="17" spans="1:4" s="8" customFormat="1" x14ac:dyDescent="0.25">
      <c r="A17" s="13" t="s">
        <v>28</v>
      </c>
      <c r="B17" s="38">
        <v>140826</v>
      </c>
      <c r="C17" s="11">
        <v>7.2230370812000002</v>
      </c>
    </row>
    <row r="18" spans="1:4" s="8" customFormat="1" ht="15.75" customHeight="1" x14ac:dyDescent="0.25">
      <c r="A18" s="37"/>
      <c r="B18" s="20"/>
      <c r="C18" s="36"/>
    </row>
    <row r="19" spans="1:4" s="8" customFormat="1" ht="15.75" customHeight="1" x14ac:dyDescent="0.25">
      <c r="A19" s="1" t="s">
        <v>22</v>
      </c>
      <c r="B19" s="23"/>
      <c r="C19" s="23"/>
    </row>
    <row r="20" spans="1:4" s="8" customFormat="1" ht="15.75" customHeight="1" x14ac:dyDescent="0.25">
      <c r="A20" s="1" t="s">
        <v>24</v>
      </c>
      <c r="B20" s="23"/>
      <c r="C20" s="23"/>
    </row>
    <row r="21" spans="1:4" s="8" customFormat="1" ht="15.75" customHeight="1" x14ac:dyDescent="0.25">
      <c r="A21" s="2"/>
      <c r="B21" s="7"/>
      <c r="C21" s="7"/>
    </row>
    <row r="22" spans="1:4" s="8" customFormat="1" ht="15.75" customHeight="1" x14ac:dyDescent="0.25">
      <c r="A22" s="3"/>
      <c r="B22" s="33" t="s">
        <v>10</v>
      </c>
      <c r="C22" s="33" t="s">
        <v>31</v>
      </c>
    </row>
    <row r="23" spans="1:4" s="8" customFormat="1" ht="15.75" customHeight="1" x14ac:dyDescent="0.25">
      <c r="A23" s="9" t="s">
        <v>25</v>
      </c>
      <c r="B23" s="19"/>
      <c r="C23" s="16"/>
      <c r="D23" s="2"/>
    </row>
    <row r="24" spans="1:4" s="8" customFormat="1" ht="15.75" customHeight="1" x14ac:dyDescent="0.25">
      <c r="A24" s="13" t="s">
        <v>35</v>
      </c>
      <c r="B24" s="38">
        <v>155882</v>
      </c>
      <c r="C24" s="11">
        <v>3.8284199999999999</v>
      </c>
      <c r="D24" s="2"/>
    </row>
    <row r="25" spans="1:4" ht="15.75" customHeight="1" x14ac:dyDescent="0.25">
      <c r="A25" s="13" t="s">
        <v>36</v>
      </c>
      <c r="B25" s="38">
        <v>682</v>
      </c>
      <c r="C25" s="11">
        <v>3.8284199999999999</v>
      </c>
    </row>
    <row r="26" spans="1:4" s="5" customFormat="1" ht="15.75" customHeight="1" x14ac:dyDescent="0.25">
      <c r="A26" s="37"/>
      <c r="B26" s="20"/>
      <c r="C26" s="36"/>
      <c r="D26" s="2"/>
    </row>
    <row r="27" spans="1:4" s="5" customFormat="1" ht="15.75" customHeight="1" x14ac:dyDescent="0.25">
      <c r="A27" s="1" t="s">
        <v>11</v>
      </c>
      <c r="B27" s="7"/>
      <c r="C27" s="7"/>
      <c r="D27" s="2"/>
    </row>
    <row r="28" spans="1:4" s="26" customFormat="1" ht="15.75" customHeight="1" x14ac:dyDescent="0.25">
      <c r="A28" s="1" t="s">
        <v>13</v>
      </c>
      <c r="B28" s="7"/>
      <c r="C28" s="7"/>
      <c r="D28" s="2"/>
    </row>
    <row r="29" spans="1:4" s="26" customFormat="1" ht="15.75" customHeight="1" x14ac:dyDescent="0.25">
      <c r="A29" s="1"/>
      <c r="D29" s="2"/>
    </row>
    <row r="30" spans="1:4" ht="15.75" customHeight="1" x14ac:dyDescent="0.25">
      <c r="A30" s="3"/>
      <c r="B30" s="33" t="s">
        <v>10</v>
      </c>
      <c r="C30" s="33" t="s">
        <v>31</v>
      </c>
    </row>
    <row r="31" spans="1:4" s="8" customFormat="1" ht="15.75" customHeight="1" x14ac:dyDescent="0.25">
      <c r="A31" s="29" t="s">
        <v>15</v>
      </c>
      <c r="B31" s="19">
        <f>SUM(B32:B37)-B34-B35</f>
        <v>442743</v>
      </c>
      <c r="C31" s="19"/>
      <c r="D31" s="2"/>
    </row>
    <row r="32" spans="1:4" s="10" customFormat="1" ht="15.75" customHeight="1" x14ac:dyDescent="0.25">
      <c r="A32" s="21" t="s">
        <v>7</v>
      </c>
      <c r="B32" s="38">
        <v>44241</v>
      </c>
      <c r="C32" s="11">
        <v>4.43</v>
      </c>
      <c r="D32" s="2"/>
    </row>
    <row r="33" spans="1:4" s="5" customFormat="1" ht="15.75" customHeight="1" x14ac:dyDescent="0.25">
      <c r="A33" s="21" t="s">
        <v>4</v>
      </c>
      <c r="B33" s="38">
        <v>271552</v>
      </c>
      <c r="C33" s="14">
        <v>4.43</v>
      </c>
      <c r="D33" s="2"/>
    </row>
    <row r="34" spans="1:4" s="5" customFormat="1" ht="17.25" customHeight="1" x14ac:dyDescent="0.25">
      <c r="A34" s="21" t="s">
        <v>9</v>
      </c>
      <c r="B34" s="38">
        <v>44241</v>
      </c>
      <c r="C34" s="14">
        <v>-1.54331</v>
      </c>
      <c r="D34" s="2"/>
    </row>
    <row r="35" spans="1:4" s="5" customFormat="1" ht="17.25" customHeight="1" x14ac:dyDescent="0.25">
      <c r="A35" s="21" t="s">
        <v>6</v>
      </c>
      <c r="B35" s="38">
        <v>271552</v>
      </c>
      <c r="C35" s="14">
        <v>-1.54331</v>
      </c>
      <c r="D35" s="2"/>
    </row>
    <row r="36" spans="1:4" s="5" customFormat="1" ht="17.25" customHeight="1" x14ac:dyDescent="0.25">
      <c r="A36" s="21" t="s">
        <v>41</v>
      </c>
      <c r="B36" s="38">
        <v>60306</v>
      </c>
      <c r="C36" s="14">
        <v>3.2976999999999999</v>
      </c>
      <c r="D36" s="2"/>
    </row>
    <row r="37" spans="1:4" s="5" customFormat="1" ht="17.25" customHeight="1" x14ac:dyDescent="0.25">
      <c r="A37" s="21" t="s">
        <v>42</v>
      </c>
      <c r="B37" s="38">
        <v>66644</v>
      </c>
      <c r="C37" s="14">
        <v>3.2976999999999999</v>
      </c>
      <c r="D37" s="2"/>
    </row>
    <row r="38" spans="1:4" s="5" customFormat="1" ht="17.25" customHeight="1" x14ac:dyDescent="0.25">
      <c r="A38" s="21"/>
      <c r="B38" s="38"/>
      <c r="C38" s="14"/>
      <c r="D38" s="2"/>
    </row>
    <row r="39" spans="1:4" s="5" customFormat="1" ht="17.25" customHeight="1" x14ac:dyDescent="0.25">
      <c r="A39" s="21"/>
      <c r="B39" s="38"/>
      <c r="C39" s="14"/>
      <c r="D39" s="2"/>
    </row>
    <row r="40" spans="1:4" ht="17.25" customHeight="1" x14ac:dyDescent="0.25">
      <c r="A40" s="25"/>
      <c r="B40" s="25"/>
      <c r="C40" s="25"/>
    </row>
    <row r="41" spans="1:4" ht="17.25" customHeight="1" x14ac:dyDescent="0.25">
      <c r="A41" s="1" t="s">
        <v>11</v>
      </c>
      <c r="B41" s="7"/>
      <c r="C41" s="7"/>
    </row>
    <row r="42" spans="1:4" ht="17.25" customHeight="1" x14ac:dyDescent="0.25">
      <c r="A42" s="1" t="s">
        <v>26</v>
      </c>
      <c r="B42" s="7"/>
      <c r="C42" s="7"/>
    </row>
    <row r="43" spans="1:4" ht="17.25" customHeight="1" x14ac:dyDescent="0.25">
      <c r="A43" s="1"/>
      <c r="B43" s="26"/>
      <c r="C43" s="26"/>
    </row>
    <row r="44" spans="1:4" ht="29.25" customHeight="1" x14ac:dyDescent="0.25">
      <c r="A44" s="3"/>
      <c r="B44" s="42" t="s">
        <v>10</v>
      </c>
      <c r="C44" s="33" t="s">
        <v>31</v>
      </c>
    </row>
    <row r="45" spans="1:4" ht="26.25" customHeight="1" x14ac:dyDescent="0.25">
      <c r="A45" s="29" t="s">
        <v>15</v>
      </c>
      <c r="B45" s="19">
        <f>B46</f>
        <v>1321</v>
      </c>
      <c r="C45" s="43"/>
    </row>
    <row r="46" spans="1:4" ht="17.25" customHeight="1" x14ac:dyDescent="0.25">
      <c r="A46" s="21" t="s">
        <v>2</v>
      </c>
      <c r="B46" s="38">
        <v>1321</v>
      </c>
      <c r="C46" s="11">
        <v>8.3719199999999994</v>
      </c>
    </row>
    <row r="47" spans="1:4" ht="17.25" customHeight="1" x14ac:dyDescent="0.25">
      <c r="A47" s="21" t="s">
        <v>27</v>
      </c>
      <c r="B47" s="38"/>
      <c r="C47" s="11"/>
    </row>
    <row r="48" spans="1:4" ht="17.25" customHeight="1" x14ac:dyDescent="0.25">
      <c r="A48" s="25"/>
      <c r="B48" s="25"/>
      <c r="C48" s="25"/>
    </row>
    <row r="49" spans="1:3" ht="17.25" customHeight="1" x14ac:dyDescent="0.25">
      <c r="A49" s="31" t="s">
        <v>14</v>
      </c>
      <c r="B49" s="25"/>
      <c r="C49" s="25"/>
    </row>
    <row r="50" spans="1:3" ht="30.75" customHeight="1" x14ac:dyDescent="0.25">
      <c r="A50" s="31" t="s">
        <v>16</v>
      </c>
      <c r="B50" s="25"/>
      <c r="C50" s="25"/>
    </row>
    <row r="51" spans="1:3" ht="30.75" customHeight="1" x14ac:dyDescent="0.25">
      <c r="A51" s="31"/>
      <c r="B51" s="25"/>
      <c r="C51" s="25"/>
    </row>
    <row r="52" spans="1:3" ht="30.75" customHeight="1" x14ac:dyDescent="0.25">
      <c r="A52" s="3"/>
      <c r="B52" s="42" t="s">
        <v>10</v>
      </c>
      <c r="C52" s="33" t="s">
        <v>31</v>
      </c>
    </row>
    <row r="53" spans="1:3" ht="16.5" customHeight="1" x14ac:dyDescent="0.25">
      <c r="A53" s="30" t="s">
        <v>3</v>
      </c>
      <c r="B53" s="19">
        <f>SUM(B54:B57)</f>
        <v>442743</v>
      </c>
      <c r="C53" s="16"/>
    </row>
    <row r="54" spans="1:3" x14ac:dyDescent="0.25">
      <c r="A54" s="21" t="s">
        <v>2</v>
      </c>
      <c r="B54" s="38">
        <v>60306</v>
      </c>
      <c r="C54" s="11">
        <v>5.0742200000000004</v>
      </c>
    </row>
    <row r="55" spans="1:3" x14ac:dyDescent="0.25">
      <c r="A55" s="21" t="s">
        <v>1</v>
      </c>
      <c r="B55" s="38">
        <v>66644</v>
      </c>
      <c r="C55" s="11">
        <v>3.93703</v>
      </c>
    </row>
    <row r="56" spans="1:3" x14ac:dyDescent="0.25">
      <c r="A56" s="21" t="s">
        <v>19</v>
      </c>
      <c r="B56" s="38">
        <v>315793</v>
      </c>
      <c r="C56" s="11">
        <v>1.54331</v>
      </c>
    </row>
    <row r="57" spans="1:3" x14ac:dyDescent="0.25">
      <c r="A57" s="21" t="s">
        <v>20</v>
      </c>
      <c r="B57" s="38">
        <v>0</v>
      </c>
      <c r="C57" s="11"/>
    </row>
    <row r="58" spans="1:3" x14ac:dyDescent="0.25">
      <c r="A58" s="21"/>
      <c r="B58" s="38"/>
      <c r="C58" s="11"/>
    </row>
    <row r="60" spans="1:3" ht="31.5" x14ac:dyDescent="0.25">
      <c r="A60" s="3"/>
      <c r="B60" s="33" t="s">
        <v>10</v>
      </c>
      <c r="C60" s="33" t="s">
        <v>31</v>
      </c>
    </row>
    <row r="61" spans="1:3" x14ac:dyDescent="0.25">
      <c r="A61" s="30" t="s">
        <v>3</v>
      </c>
      <c r="B61" s="19">
        <f>B62+B63</f>
        <v>156562</v>
      </c>
      <c r="C61" s="16"/>
    </row>
    <row r="62" spans="1:3" x14ac:dyDescent="0.25">
      <c r="A62" s="21" t="s">
        <v>1</v>
      </c>
      <c r="B62" s="38">
        <v>155880</v>
      </c>
      <c r="C62" s="11">
        <v>3.93703</v>
      </c>
    </row>
    <row r="63" spans="1:3" x14ac:dyDescent="0.25">
      <c r="A63" s="21" t="s">
        <v>2</v>
      </c>
      <c r="B63" s="38">
        <v>682</v>
      </c>
      <c r="C63" s="11">
        <v>5.0742200000000004</v>
      </c>
    </row>
    <row r="64" spans="1:3" x14ac:dyDescent="0.25">
      <c r="A64" s="2"/>
      <c r="B64" s="2"/>
      <c r="C64" s="2"/>
    </row>
    <row r="65" spans="1:4" x14ac:dyDescent="0.25">
      <c r="A65" s="25"/>
      <c r="B65" s="25"/>
      <c r="C65" s="25"/>
      <c r="D65" s="4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view="pageBreakPreview" topLeftCell="A58" zoomScale="90" zoomScaleSheetLayoutView="90" workbookViewId="0">
      <selection activeCell="C52" sqref="C52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140625" style="24" customWidth="1"/>
    <col min="4" max="4" width="13" style="2" bestFit="1" customWidth="1"/>
    <col min="5" max="16384" width="9.140625" style="2"/>
  </cols>
  <sheetData>
    <row r="1" spans="1:4" x14ac:dyDescent="0.25">
      <c r="A1" s="1" t="s">
        <v>45</v>
      </c>
      <c r="B1" s="26"/>
      <c r="C1" s="26"/>
    </row>
    <row r="2" spans="1:4" x14ac:dyDescent="0.25">
      <c r="A2" s="1"/>
      <c r="B2" s="26"/>
      <c r="C2" s="26"/>
    </row>
    <row r="3" spans="1:4" ht="31.5" x14ac:dyDescent="0.25">
      <c r="A3" s="28"/>
      <c r="B3" s="33" t="s">
        <v>10</v>
      </c>
      <c r="C3" s="33" t="s">
        <v>30</v>
      </c>
    </row>
    <row r="4" spans="1:4" ht="31.5" x14ac:dyDescent="0.25">
      <c r="A4" s="32" t="s">
        <v>29</v>
      </c>
      <c r="B4" s="19">
        <v>0</v>
      </c>
      <c r="C4" s="19">
        <v>0</v>
      </c>
    </row>
    <row r="5" spans="1:4" x14ac:dyDescent="0.25">
      <c r="A5" s="1"/>
      <c r="B5" s="26"/>
      <c r="C5" s="26"/>
    </row>
    <row r="6" spans="1:4" s="26" customFormat="1" x14ac:dyDescent="0.25">
      <c r="A6" s="1" t="s">
        <v>22</v>
      </c>
      <c r="B6" s="23"/>
      <c r="C6" s="23"/>
    </row>
    <row r="7" spans="1:4" s="26" customFormat="1" x14ac:dyDescent="0.25">
      <c r="A7" s="1" t="s">
        <v>23</v>
      </c>
      <c r="B7" s="23"/>
      <c r="C7" s="23"/>
    </row>
    <row r="8" spans="1:4" x14ac:dyDescent="0.25">
      <c r="A8" s="22"/>
    </row>
    <row r="9" spans="1:4" s="8" customFormat="1" ht="31.5" x14ac:dyDescent="0.25">
      <c r="A9" s="28"/>
      <c r="B9" s="33" t="s">
        <v>10</v>
      </c>
      <c r="C9" s="33" t="s">
        <v>31</v>
      </c>
    </row>
    <row r="10" spans="1:4" s="10" customFormat="1" ht="22.5" customHeight="1" x14ac:dyDescent="0.25">
      <c r="A10" s="32" t="s">
        <v>12</v>
      </c>
      <c r="B10" s="34">
        <f>SUM(B11:B19)</f>
        <v>608812</v>
      </c>
      <c r="C10" s="19"/>
    </row>
    <row r="11" spans="1:4" s="8" customFormat="1" x14ac:dyDescent="0.25">
      <c r="A11" s="13" t="s">
        <v>35</v>
      </c>
      <c r="B11" s="35">
        <v>14660</v>
      </c>
      <c r="C11" s="11">
        <v>6.74702</v>
      </c>
      <c r="D11" s="44"/>
    </row>
    <row r="12" spans="1:4" s="8" customFormat="1" x14ac:dyDescent="0.25">
      <c r="A12" s="13" t="s">
        <v>35</v>
      </c>
      <c r="B12" s="35">
        <v>234841</v>
      </c>
      <c r="C12" s="11">
        <f>C11</f>
        <v>6.74702</v>
      </c>
      <c r="D12" s="44"/>
    </row>
    <row r="13" spans="1:4" s="8" customFormat="1" x14ac:dyDescent="0.25">
      <c r="A13" s="13" t="s">
        <v>36</v>
      </c>
      <c r="B13" s="35">
        <v>145338</v>
      </c>
      <c r="C13" s="11">
        <v>7.6599899999999996</v>
      </c>
      <c r="D13" s="44"/>
    </row>
    <row r="14" spans="1:4" s="8" customFormat="1" x14ac:dyDescent="0.25">
      <c r="A14" s="13" t="s">
        <v>36</v>
      </c>
      <c r="B14" s="35">
        <v>47272</v>
      </c>
      <c r="C14" s="11">
        <f>C13</f>
        <v>7.6599899999999996</v>
      </c>
      <c r="D14" s="44"/>
    </row>
    <row r="15" spans="1:4" s="8" customFormat="1" x14ac:dyDescent="0.25">
      <c r="A15" s="13" t="s">
        <v>34</v>
      </c>
      <c r="B15" s="35">
        <v>4239</v>
      </c>
      <c r="C15" s="11">
        <v>4.5574640244999998</v>
      </c>
      <c r="D15" s="44"/>
    </row>
    <row r="16" spans="1:4" s="8" customFormat="1" x14ac:dyDescent="0.25">
      <c r="A16" s="6" t="s">
        <v>38</v>
      </c>
      <c r="B16" s="35">
        <v>4524</v>
      </c>
      <c r="C16" s="11">
        <v>6.5802740936999999</v>
      </c>
      <c r="D16" s="44"/>
    </row>
    <row r="17" spans="1:4" s="8" customFormat="1" x14ac:dyDescent="0.25">
      <c r="A17" s="6" t="s">
        <v>37</v>
      </c>
      <c r="B17" s="35">
        <v>133222</v>
      </c>
      <c r="C17" s="11">
        <v>6.8569989190999996</v>
      </c>
      <c r="D17" s="44"/>
    </row>
    <row r="18" spans="1:4" s="8" customFormat="1" x14ac:dyDescent="0.25">
      <c r="A18" s="13" t="s">
        <v>0</v>
      </c>
      <c r="B18" s="35">
        <v>3474</v>
      </c>
      <c r="C18" s="11">
        <v>3.91</v>
      </c>
      <c r="D18" s="44"/>
    </row>
    <row r="19" spans="1:4" s="8" customFormat="1" x14ac:dyDescent="0.25">
      <c r="A19" s="13" t="s">
        <v>4</v>
      </c>
      <c r="B19" s="35">
        <v>21242</v>
      </c>
      <c r="C19" s="11">
        <v>3.91</v>
      </c>
      <c r="D19" s="44"/>
    </row>
    <row r="20" spans="1:4" s="5" customFormat="1" x14ac:dyDescent="0.25">
      <c r="A20" s="37"/>
      <c r="B20" s="20"/>
      <c r="C20" s="36"/>
      <c r="D20" s="45"/>
    </row>
    <row r="21" spans="1:4" s="5" customFormat="1" x14ac:dyDescent="0.25">
      <c r="A21" s="1" t="s">
        <v>22</v>
      </c>
      <c r="B21" s="23"/>
      <c r="C21" s="23"/>
    </row>
    <row r="22" spans="1:4" s="26" customFormat="1" x14ac:dyDescent="0.25">
      <c r="A22" s="1" t="s">
        <v>24</v>
      </c>
      <c r="B22" s="23"/>
      <c r="C22" s="23"/>
    </row>
    <row r="23" spans="1:4" s="26" customFormat="1" x14ac:dyDescent="0.25">
      <c r="A23" s="2"/>
      <c r="B23" s="7"/>
      <c r="C23" s="7"/>
    </row>
    <row r="24" spans="1:4" ht="31.5" x14ac:dyDescent="0.25">
      <c r="A24" s="3"/>
      <c r="B24" s="33" t="s">
        <v>10</v>
      </c>
      <c r="C24" s="33" t="s">
        <v>31</v>
      </c>
    </row>
    <row r="25" spans="1:4" s="8" customFormat="1" ht="32.25" customHeight="1" x14ac:dyDescent="0.25">
      <c r="A25" s="9" t="s">
        <v>25</v>
      </c>
      <c r="B25" s="34">
        <f>SUM(B26:B27)</f>
        <v>112514</v>
      </c>
      <c r="C25" s="16"/>
    </row>
    <row r="26" spans="1:4" s="10" customFormat="1" x14ac:dyDescent="0.25">
      <c r="A26" s="13" t="s">
        <v>35</v>
      </c>
      <c r="B26" s="35">
        <v>111758</v>
      </c>
      <c r="C26" s="11">
        <v>3.5862699999999998</v>
      </c>
    </row>
    <row r="27" spans="1:4" s="8" customFormat="1" x14ac:dyDescent="0.25">
      <c r="A27" s="13" t="s">
        <v>36</v>
      </c>
      <c r="B27" s="35">
        <v>756</v>
      </c>
      <c r="C27" s="11">
        <f>C26</f>
        <v>3.5862699999999998</v>
      </c>
    </row>
    <row r="28" spans="1:4" s="8" customFormat="1" x14ac:dyDescent="0.25">
      <c r="A28" s="37"/>
      <c r="B28" s="20"/>
      <c r="C28" s="36"/>
    </row>
    <row r="29" spans="1:4" s="5" customFormat="1" x14ac:dyDescent="0.25">
      <c r="A29" s="1" t="s">
        <v>11</v>
      </c>
      <c r="B29" s="7"/>
      <c r="C29" s="7"/>
    </row>
    <row r="30" spans="1:4" s="5" customFormat="1" x14ac:dyDescent="0.25">
      <c r="A30" s="1" t="s">
        <v>13</v>
      </c>
      <c r="B30" s="7"/>
      <c r="C30" s="7"/>
    </row>
    <row r="31" spans="1:4" s="5" customFormat="1" x14ac:dyDescent="0.25">
      <c r="A31" s="1"/>
      <c r="B31" s="26"/>
      <c r="C31" s="26"/>
    </row>
    <row r="32" spans="1:4" s="5" customFormat="1" ht="33.75" customHeight="1" x14ac:dyDescent="0.25">
      <c r="A32" s="3"/>
      <c r="B32" s="33" t="s">
        <v>10</v>
      </c>
      <c r="C32" s="33" t="s">
        <v>31</v>
      </c>
    </row>
    <row r="33" spans="1:5" ht="31.5" x14ac:dyDescent="0.25">
      <c r="A33" s="29" t="s">
        <v>15</v>
      </c>
      <c r="B33" s="19">
        <f>B34+B36+B38+B39+B40+B41+B42+B43+B44</f>
        <v>436268</v>
      </c>
      <c r="C33" s="19"/>
    </row>
    <row r="34" spans="1:5" ht="17.25" customHeight="1" x14ac:dyDescent="0.25">
      <c r="A34" s="21" t="s">
        <v>7</v>
      </c>
      <c r="B34" s="35">
        <v>50695</v>
      </c>
      <c r="C34" s="11">
        <v>3.91</v>
      </c>
    </row>
    <row r="35" spans="1:5" ht="17.25" customHeight="1" x14ac:dyDescent="0.25">
      <c r="A35" s="21" t="s">
        <v>9</v>
      </c>
      <c r="B35" s="35">
        <f>B34</f>
        <v>50695</v>
      </c>
      <c r="C35" s="11">
        <v>-1.3730500000000001</v>
      </c>
    </row>
    <row r="36" spans="1:5" ht="17.25" customHeight="1" x14ac:dyDescent="0.25">
      <c r="A36" s="21" t="s">
        <v>8</v>
      </c>
      <c r="B36" s="35">
        <v>270255</v>
      </c>
      <c r="C36" s="11">
        <v>3.91</v>
      </c>
    </row>
    <row r="37" spans="1:5" ht="17.25" customHeight="1" x14ac:dyDescent="0.25">
      <c r="A37" s="21" t="s">
        <v>5</v>
      </c>
      <c r="B37" s="35">
        <f>B36</f>
        <v>270255</v>
      </c>
      <c r="C37" s="11">
        <v>-1.3730500000000001</v>
      </c>
    </row>
    <row r="38" spans="1:5" ht="17.25" customHeight="1" x14ac:dyDescent="0.25">
      <c r="A38" s="21" t="s">
        <v>33</v>
      </c>
      <c r="B38" s="35">
        <v>48693</v>
      </c>
      <c r="C38" s="11">
        <v>3.4917699999999998</v>
      </c>
    </row>
    <row r="39" spans="1:5" ht="17.25" customHeight="1" x14ac:dyDescent="0.25">
      <c r="A39" s="21" t="s">
        <v>18</v>
      </c>
      <c r="B39" s="35">
        <v>659</v>
      </c>
      <c r="C39" s="11">
        <f>C38</f>
        <v>3.4917699999999998</v>
      </c>
    </row>
    <row r="40" spans="1:5" ht="17.25" customHeight="1" x14ac:dyDescent="0.25">
      <c r="A40" s="21" t="s">
        <v>32</v>
      </c>
      <c r="B40" s="35">
        <v>74845</v>
      </c>
      <c r="C40" s="11">
        <f>C38</f>
        <v>3.4917699999999998</v>
      </c>
    </row>
    <row r="41" spans="1:5" ht="17.25" customHeight="1" x14ac:dyDescent="0.25">
      <c r="A41" s="48" t="s">
        <v>17</v>
      </c>
      <c r="B41" s="52">
        <v>160</v>
      </c>
      <c r="C41" s="53">
        <f>C38</f>
        <v>3.4917699999999998</v>
      </c>
    </row>
    <row r="42" spans="1:5" ht="17.25" customHeight="1" x14ac:dyDescent="0.25">
      <c r="A42" s="54" t="s">
        <v>48</v>
      </c>
      <c r="B42" s="41">
        <f>49303-53732</f>
        <v>-4429</v>
      </c>
      <c r="C42" s="17">
        <v>3.1962700000000002</v>
      </c>
      <c r="E42" s="47"/>
    </row>
    <row r="43" spans="1:5" ht="17.25" customHeight="1" x14ac:dyDescent="0.25">
      <c r="A43" s="54" t="s">
        <v>49</v>
      </c>
      <c r="B43" s="41">
        <f>67154-67430</f>
        <v>-276</v>
      </c>
      <c r="C43" s="17">
        <v>3.1962700000000002</v>
      </c>
    </row>
    <row r="44" spans="1:5" ht="17.25" customHeight="1" x14ac:dyDescent="0.25">
      <c r="A44" s="54" t="s">
        <v>47</v>
      </c>
      <c r="B44" s="41">
        <f t="shared" ref="B44" si="0">53482-57816</f>
        <v>-4334</v>
      </c>
      <c r="C44" s="17">
        <v>5.2085100000000004</v>
      </c>
    </row>
    <row r="45" spans="1:5" ht="17.25" customHeight="1" x14ac:dyDescent="0.25">
      <c r="A45" s="37"/>
      <c r="B45" s="51"/>
      <c r="C45" s="36"/>
    </row>
    <row r="46" spans="1:5" ht="17.25" customHeight="1" x14ac:dyDescent="0.25">
      <c r="A46" s="37"/>
      <c r="B46" s="51"/>
      <c r="C46" s="36"/>
    </row>
    <row r="47" spans="1:5" x14ac:dyDescent="0.25">
      <c r="A47" s="25"/>
      <c r="B47" s="25"/>
      <c r="C47" s="25"/>
    </row>
    <row r="48" spans="1:5" x14ac:dyDescent="0.25">
      <c r="A48" s="1" t="s">
        <v>11</v>
      </c>
      <c r="B48" s="7"/>
      <c r="C48" s="7"/>
      <c r="D48" s="4"/>
    </row>
    <row r="49" spans="1:4" x14ac:dyDescent="0.25">
      <c r="A49" s="1" t="s">
        <v>26</v>
      </c>
      <c r="B49" s="7"/>
      <c r="C49" s="7"/>
      <c r="D49" s="4"/>
    </row>
    <row r="50" spans="1:4" x14ac:dyDescent="0.25">
      <c r="A50" s="1"/>
      <c r="B50" s="26"/>
      <c r="C50" s="26"/>
    </row>
    <row r="51" spans="1:4" ht="31.5" x14ac:dyDescent="0.25">
      <c r="A51" s="3"/>
      <c r="B51" s="33" t="s">
        <v>10</v>
      </c>
      <c r="C51" s="33" t="s">
        <v>31</v>
      </c>
    </row>
    <row r="52" spans="1:4" ht="31.5" x14ac:dyDescent="0.25">
      <c r="A52" s="29" t="s">
        <v>15</v>
      </c>
      <c r="B52" s="34">
        <f>SUM(B53:B54)</f>
        <v>2514</v>
      </c>
      <c r="C52" s="43"/>
    </row>
    <row r="53" spans="1:4" x14ac:dyDescent="0.25">
      <c r="A53" s="21" t="s">
        <v>2</v>
      </c>
      <c r="B53" s="35">
        <v>2474</v>
      </c>
      <c r="C53" s="11">
        <v>7.5654899999999996</v>
      </c>
    </row>
    <row r="54" spans="1:4" x14ac:dyDescent="0.25">
      <c r="A54" s="21" t="s">
        <v>27</v>
      </c>
      <c r="B54" s="35">
        <v>40</v>
      </c>
      <c r="C54" s="11">
        <f>C53</f>
        <v>7.5654899999999996</v>
      </c>
    </row>
    <row r="55" spans="1:4" x14ac:dyDescent="0.25">
      <c r="A55" s="25"/>
      <c r="B55" s="25"/>
      <c r="C55" s="25"/>
    </row>
    <row r="56" spans="1:4" x14ac:dyDescent="0.25">
      <c r="A56" s="31" t="s">
        <v>14</v>
      </c>
      <c r="B56" s="25"/>
      <c r="C56" s="25"/>
    </row>
    <row r="57" spans="1:4" x14ac:dyDescent="0.25">
      <c r="A57" s="31" t="s">
        <v>16</v>
      </c>
      <c r="B57" s="25"/>
      <c r="C57" s="25"/>
    </row>
    <row r="58" spans="1:4" x14ac:dyDescent="0.25">
      <c r="A58" s="31"/>
      <c r="B58" s="25"/>
      <c r="C58" s="25"/>
    </row>
    <row r="59" spans="1:4" ht="31.5" x14ac:dyDescent="0.25">
      <c r="A59" s="3"/>
      <c r="B59" s="33" t="s">
        <v>10</v>
      </c>
      <c r="C59" s="33" t="s">
        <v>31</v>
      </c>
    </row>
    <row r="60" spans="1:4" x14ac:dyDescent="0.25">
      <c r="A60" s="30" t="s">
        <v>3</v>
      </c>
      <c r="B60" s="34">
        <f>SUM(B61:B64)</f>
        <v>436268</v>
      </c>
      <c r="C60" s="16"/>
    </row>
    <row r="61" spans="1:4" x14ac:dyDescent="0.25">
      <c r="A61" s="21" t="s">
        <v>2</v>
      </c>
      <c r="B61" s="35">
        <v>40589</v>
      </c>
      <c r="C61" s="11">
        <v>4.0737199999999998</v>
      </c>
    </row>
    <row r="62" spans="1:4" x14ac:dyDescent="0.25">
      <c r="A62" s="21" t="s">
        <v>1</v>
      </c>
      <c r="B62" s="35">
        <v>74729</v>
      </c>
      <c r="C62" s="11">
        <v>3.1607500000000002</v>
      </c>
    </row>
    <row r="63" spans="1:4" x14ac:dyDescent="0.25">
      <c r="A63" s="21" t="s">
        <v>19</v>
      </c>
      <c r="B63" s="35">
        <v>50695</v>
      </c>
      <c r="C63" s="11">
        <v>1.3730500000000001</v>
      </c>
    </row>
    <row r="64" spans="1:4" x14ac:dyDescent="0.25">
      <c r="A64" s="21" t="s">
        <v>46</v>
      </c>
      <c r="B64" s="35">
        <v>270255</v>
      </c>
      <c r="C64" s="11">
        <v>0.51376999999999995</v>
      </c>
    </row>
    <row r="65" spans="1:5" x14ac:dyDescent="0.25">
      <c r="A65" s="21"/>
      <c r="B65" s="15"/>
      <c r="C65" s="11"/>
    </row>
    <row r="67" spans="1:5" ht="31.5" x14ac:dyDescent="0.25">
      <c r="A67" s="3"/>
      <c r="B67" s="56" t="s">
        <v>10</v>
      </c>
      <c r="C67" s="33" t="s">
        <v>31</v>
      </c>
      <c r="D67" s="4"/>
      <c r="E67" s="4"/>
    </row>
    <row r="68" spans="1:5" x14ac:dyDescent="0.25">
      <c r="A68" s="30" t="s">
        <v>3</v>
      </c>
      <c r="B68" s="57">
        <f>B69+B70</f>
        <v>112514</v>
      </c>
      <c r="C68" s="59"/>
      <c r="D68" s="4"/>
      <c r="E68" s="4"/>
    </row>
    <row r="69" spans="1:5" x14ac:dyDescent="0.25">
      <c r="A69" s="21" t="s">
        <v>1</v>
      </c>
      <c r="B69" s="58">
        <v>111758</v>
      </c>
      <c r="C69" s="17">
        <v>3.1607500000000002</v>
      </c>
      <c r="D69" s="55"/>
      <c r="E69" s="4"/>
    </row>
    <row r="70" spans="1:5" x14ac:dyDescent="0.25">
      <c r="A70" s="21" t="s">
        <v>2</v>
      </c>
      <c r="B70" s="58">
        <v>756</v>
      </c>
      <c r="C70" s="17">
        <v>4.0737199999999998</v>
      </c>
      <c r="D70" s="55"/>
      <c r="E70" s="4"/>
    </row>
    <row r="71" spans="1:5" x14ac:dyDescent="0.25">
      <c r="D71" s="4"/>
      <c r="E71" s="4"/>
    </row>
    <row r="72" spans="1:5" x14ac:dyDescent="0.25">
      <c r="D72" s="4"/>
      <c r="E72" s="4"/>
    </row>
    <row r="73" spans="1:5" x14ac:dyDescent="0.25">
      <c r="D73" s="4"/>
      <c r="E73" s="4"/>
    </row>
    <row r="74" spans="1:5" x14ac:dyDescent="0.25">
      <c r="D74" s="4"/>
      <c r="E74" s="4"/>
    </row>
    <row r="75" spans="1:5" x14ac:dyDescent="0.25">
      <c r="D75" s="4"/>
      <c r="E75" s="4"/>
    </row>
    <row r="76" spans="1:5" x14ac:dyDescent="0.25">
      <c r="D76" s="4"/>
      <c r="E76" s="4"/>
    </row>
    <row r="77" spans="1:5" x14ac:dyDescent="0.25">
      <c r="D77" s="4"/>
      <c r="E77" s="4"/>
    </row>
  </sheetData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61" zoomScale="90" zoomScaleNormal="90" workbookViewId="0">
      <selection activeCell="G17" sqref="G17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" style="24" customWidth="1"/>
    <col min="4" max="4" width="9.140625" style="61"/>
    <col min="5" max="5" width="11.85546875" style="61" customWidth="1"/>
    <col min="6" max="16384" width="9.140625" style="61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47.2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62" customFormat="1" ht="37.5" customHeight="1" x14ac:dyDescent="0.25">
      <c r="A7" s="1" t="s">
        <v>23</v>
      </c>
      <c r="B7" s="23"/>
      <c r="C7" s="23"/>
    </row>
    <row r="8" spans="1:3" s="63" customFormat="1" x14ac:dyDescent="0.25">
      <c r="A8" s="22"/>
      <c r="B8" s="24"/>
      <c r="C8" s="24"/>
    </row>
    <row r="9" spans="1:3" s="62" customFormat="1" ht="31.5" x14ac:dyDescent="0.25">
      <c r="A9" s="28"/>
      <c r="B9" s="33" t="s">
        <v>10</v>
      </c>
      <c r="C9" s="33" t="s">
        <v>31</v>
      </c>
    </row>
    <row r="10" spans="1:3" s="62" customFormat="1" ht="31.5" x14ac:dyDescent="0.25">
      <c r="A10" s="32" t="s">
        <v>12</v>
      </c>
      <c r="B10" s="19">
        <v>592718</v>
      </c>
      <c r="C10" s="19"/>
    </row>
    <row r="11" spans="1:3" s="62" customFormat="1" x14ac:dyDescent="0.25">
      <c r="A11" s="13" t="s">
        <v>0</v>
      </c>
      <c r="B11" s="38">
        <v>10292</v>
      </c>
      <c r="C11" s="11">
        <v>3.91</v>
      </c>
    </row>
    <row r="12" spans="1:3" s="62" customFormat="1" x14ac:dyDescent="0.25">
      <c r="A12" s="13" t="s">
        <v>4</v>
      </c>
      <c r="B12" s="38">
        <v>23055</v>
      </c>
      <c r="C12" s="11">
        <v>3.91</v>
      </c>
    </row>
    <row r="13" spans="1:3" s="62" customFormat="1" x14ac:dyDescent="0.25">
      <c r="A13" s="13" t="s">
        <v>43</v>
      </c>
      <c r="B13" s="38">
        <v>4095</v>
      </c>
      <c r="C13" s="11">
        <v>4.091111111</v>
      </c>
    </row>
    <row r="14" spans="1:3" s="62" customFormat="1" x14ac:dyDescent="0.25">
      <c r="A14" s="13" t="s">
        <v>39</v>
      </c>
      <c r="B14" s="38">
        <v>217480</v>
      </c>
      <c r="C14" s="11">
        <v>6.5378499999999997</v>
      </c>
    </row>
    <row r="15" spans="1:3" s="62" customFormat="1" x14ac:dyDescent="0.25">
      <c r="A15" s="21" t="s">
        <v>40</v>
      </c>
      <c r="B15" s="38">
        <v>196976</v>
      </c>
      <c r="C15" s="11">
        <v>7.4508200000000002</v>
      </c>
    </row>
    <row r="16" spans="1:3" s="62" customFormat="1" ht="31.5" x14ac:dyDescent="0.25">
      <c r="A16" s="21" t="s">
        <v>50</v>
      </c>
      <c r="B16" s="38">
        <v>-2780</v>
      </c>
      <c r="C16" s="11">
        <v>6.5586500000000001</v>
      </c>
    </row>
    <row r="17" spans="1:3" s="62" customFormat="1" x14ac:dyDescent="0.25">
      <c r="A17" s="13" t="s">
        <v>21</v>
      </c>
      <c r="B17" s="40">
        <v>5011</v>
      </c>
      <c r="C17" s="18">
        <v>6.1839193773999996</v>
      </c>
    </row>
    <row r="18" spans="1:3" s="62" customFormat="1" x14ac:dyDescent="0.25">
      <c r="A18" s="64" t="s">
        <v>28</v>
      </c>
      <c r="B18" s="40">
        <v>138589</v>
      </c>
      <c r="C18" s="17">
        <v>6.2646295161000003</v>
      </c>
    </row>
    <row r="19" spans="1:3" s="62" customFormat="1" x14ac:dyDescent="0.25">
      <c r="A19" s="37"/>
      <c r="B19" s="20"/>
      <c r="C19" s="36"/>
    </row>
    <row r="20" spans="1:3" s="62" customFormat="1" x14ac:dyDescent="0.25">
      <c r="A20" s="1" t="s">
        <v>22</v>
      </c>
      <c r="B20" s="23"/>
      <c r="C20" s="23"/>
    </row>
    <row r="21" spans="1:3" s="62" customFormat="1" x14ac:dyDescent="0.25">
      <c r="A21" s="1" t="s">
        <v>24</v>
      </c>
      <c r="B21" s="23"/>
      <c r="C21" s="23"/>
    </row>
    <row r="22" spans="1:3" s="62" customFormat="1" x14ac:dyDescent="0.25">
      <c r="A22" s="61"/>
      <c r="B22" s="7"/>
      <c r="C22" s="7"/>
    </row>
    <row r="23" spans="1:3" s="62" customFormat="1" ht="31.5" x14ac:dyDescent="0.25">
      <c r="A23" s="66"/>
      <c r="B23" s="33" t="s">
        <v>10</v>
      </c>
      <c r="C23" s="33" t="s">
        <v>31</v>
      </c>
    </row>
    <row r="24" spans="1:3" s="62" customFormat="1" ht="25.5" customHeight="1" x14ac:dyDescent="0.25">
      <c r="A24" s="29" t="s">
        <v>25</v>
      </c>
      <c r="B24" s="19">
        <f>B25+B26</f>
        <v>125393</v>
      </c>
      <c r="C24" s="16"/>
    </row>
    <row r="25" spans="1:3" s="62" customFormat="1" x14ac:dyDescent="0.25">
      <c r="A25" s="13" t="s">
        <v>35</v>
      </c>
      <c r="B25" s="38">
        <v>124562</v>
      </c>
      <c r="C25" s="11">
        <v>3.3771</v>
      </c>
    </row>
    <row r="26" spans="1:3" x14ac:dyDescent="0.25">
      <c r="A26" s="13" t="s">
        <v>36</v>
      </c>
      <c r="B26" s="38">
        <v>831</v>
      </c>
      <c r="C26" s="11">
        <v>3.3771</v>
      </c>
    </row>
    <row r="27" spans="1:3" s="67" customFormat="1" x14ac:dyDescent="0.25">
      <c r="A27" s="37"/>
      <c r="B27" s="20"/>
      <c r="C27" s="36"/>
    </row>
    <row r="28" spans="1:3" s="67" customFormat="1" x14ac:dyDescent="0.25">
      <c r="A28" s="1" t="s">
        <v>11</v>
      </c>
      <c r="B28" s="7"/>
      <c r="C28" s="7"/>
    </row>
    <row r="29" spans="1:3" s="26" customFormat="1" x14ac:dyDescent="0.25">
      <c r="A29" s="1" t="s">
        <v>13</v>
      </c>
      <c r="B29" s="7"/>
      <c r="C29" s="7"/>
    </row>
    <row r="30" spans="1:3" s="26" customFormat="1" x14ac:dyDescent="0.25">
      <c r="A30" s="1"/>
    </row>
    <row r="31" spans="1:3" ht="31.5" x14ac:dyDescent="0.25">
      <c r="A31" s="66"/>
      <c r="B31" s="33" t="s">
        <v>10</v>
      </c>
      <c r="C31" s="33" t="s">
        <v>31</v>
      </c>
    </row>
    <row r="32" spans="1:3" s="62" customFormat="1" ht="31.5" x14ac:dyDescent="0.25">
      <c r="A32" s="29" t="s">
        <v>15</v>
      </c>
      <c r="B32" s="19">
        <v>402100</v>
      </c>
      <c r="C32" s="19"/>
    </row>
    <row r="33" spans="1:6" s="63" customFormat="1" ht="18" customHeight="1" x14ac:dyDescent="0.25">
      <c r="A33" s="21" t="s">
        <v>7</v>
      </c>
      <c r="B33" s="38">
        <v>40634</v>
      </c>
      <c r="C33" s="11">
        <v>3.91</v>
      </c>
      <c r="E33" s="61"/>
      <c r="F33" s="61"/>
    </row>
    <row r="34" spans="1:6" s="62" customFormat="1" ht="18" customHeight="1" x14ac:dyDescent="0.25">
      <c r="A34" s="21" t="s">
        <v>4</v>
      </c>
      <c r="B34" s="38">
        <v>251202</v>
      </c>
      <c r="C34" s="14">
        <v>3.91</v>
      </c>
      <c r="E34" s="61"/>
      <c r="F34" s="61"/>
    </row>
    <row r="35" spans="1:6" s="62" customFormat="1" ht="18" customHeight="1" x14ac:dyDescent="0.25">
      <c r="A35" s="21" t="s">
        <v>9</v>
      </c>
      <c r="B35" s="38">
        <v>40634</v>
      </c>
      <c r="C35" s="14">
        <v>-1.3730500000000001</v>
      </c>
      <c r="E35" s="61"/>
      <c r="F35" s="61"/>
    </row>
    <row r="36" spans="1:6" s="62" customFormat="1" ht="18" customHeight="1" x14ac:dyDescent="0.25">
      <c r="A36" s="21" t="s">
        <v>6</v>
      </c>
      <c r="B36" s="38">
        <v>251202</v>
      </c>
      <c r="C36" s="14">
        <v>-1.3730500000000001</v>
      </c>
      <c r="E36" s="61"/>
      <c r="F36" s="61"/>
    </row>
    <row r="37" spans="1:6" s="67" customFormat="1" ht="18" customHeight="1" x14ac:dyDescent="0.25">
      <c r="A37" s="21" t="s">
        <v>41</v>
      </c>
      <c r="B37" s="38">
        <v>45417</v>
      </c>
      <c r="C37" s="14">
        <v>3.11659</v>
      </c>
      <c r="E37" s="61"/>
      <c r="F37" s="61"/>
    </row>
    <row r="38" spans="1:6" s="67" customFormat="1" ht="18" customHeight="1" x14ac:dyDescent="0.25">
      <c r="A38" s="21" t="s">
        <v>42</v>
      </c>
      <c r="B38" s="38">
        <v>64836</v>
      </c>
      <c r="C38" s="14">
        <v>3.11659</v>
      </c>
      <c r="E38" s="61"/>
      <c r="F38" s="61"/>
    </row>
    <row r="39" spans="1:6" s="67" customFormat="1" ht="18" customHeight="1" x14ac:dyDescent="0.25">
      <c r="A39" s="21" t="s">
        <v>17</v>
      </c>
      <c r="B39" s="38">
        <v>139</v>
      </c>
      <c r="C39" s="14">
        <v>3.11659</v>
      </c>
      <c r="E39" s="61"/>
      <c r="F39" s="61"/>
    </row>
    <row r="40" spans="1:6" ht="18" customHeight="1" x14ac:dyDescent="0.25">
      <c r="A40" s="21" t="s">
        <v>18</v>
      </c>
      <c r="B40" s="38">
        <v>502</v>
      </c>
      <c r="C40" s="14">
        <v>3.11659</v>
      </c>
    </row>
    <row r="41" spans="1:6" ht="17.25" customHeight="1" x14ac:dyDescent="0.25">
      <c r="A41" s="25"/>
      <c r="B41" s="25"/>
      <c r="C41" s="25"/>
      <c r="E41" s="68"/>
    </row>
    <row r="42" spans="1:6" ht="17.25" customHeight="1" x14ac:dyDescent="0.25">
      <c r="A42" s="1" t="s">
        <v>11</v>
      </c>
      <c r="B42" s="7"/>
      <c r="C42" s="7"/>
    </row>
    <row r="43" spans="1:6" ht="17.25" customHeight="1" x14ac:dyDescent="0.25">
      <c r="A43" s="1" t="s">
        <v>26</v>
      </c>
      <c r="B43" s="7"/>
      <c r="C43" s="7"/>
    </row>
    <row r="44" spans="1:6" ht="17.25" customHeight="1" x14ac:dyDescent="0.25">
      <c r="A44" s="1"/>
      <c r="B44" s="26"/>
      <c r="C44" s="26"/>
    </row>
    <row r="45" spans="1:6" ht="35.25" customHeight="1" x14ac:dyDescent="0.25">
      <c r="A45" s="66"/>
      <c r="B45" s="42" t="s">
        <v>10</v>
      </c>
      <c r="C45" s="33" t="s">
        <v>31</v>
      </c>
    </row>
    <row r="46" spans="1:6" ht="33" customHeight="1" x14ac:dyDescent="0.25">
      <c r="A46" s="29" t="s">
        <v>15</v>
      </c>
      <c r="B46" s="19">
        <f>B47+B48</f>
        <v>2614</v>
      </c>
      <c r="C46" s="43"/>
    </row>
    <row r="47" spans="1:6" ht="17.25" customHeight="1" x14ac:dyDescent="0.25">
      <c r="A47" s="21" t="s">
        <v>2</v>
      </c>
      <c r="B47" s="38">
        <v>2587</v>
      </c>
      <c r="C47" s="11">
        <v>7.1903100000000002</v>
      </c>
    </row>
    <row r="48" spans="1:6" ht="17.25" customHeight="1" x14ac:dyDescent="0.25">
      <c r="A48" s="21" t="s">
        <v>27</v>
      </c>
      <c r="B48" s="38">
        <v>27</v>
      </c>
      <c r="C48" s="11">
        <v>7.1903100000000002</v>
      </c>
    </row>
    <row r="49" spans="1:4" ht="17.25" customHeight="1" x14ac:dyDescent="0.25">
      <c r="A49" s="25"/>
      <c r="B49" s="25"/>
      <c r="C49" s="25"/>
    </row>
    <row r="50" spans="1:4" ht="17.25" customHeight="1" x14ac:dyDescent="0.25">
      <c r="A50" s="31" t="s">
        <v>14</v>
      </c>
      <c r="B50" s="25"/>
      <c r="C50" s="25"/>
    </row>
    <row r="51" spans="1:4" ht="30.75" customHeight="1" x14ac:dyDescent="0.25">
      <c r="A51" s="31" t="s">
        <v>16</v>
      </c>
      <c r="B51" s="25"/>
      <c r="C51" s="25"/>
    </row>
    <row r="52" spans="1:4" ht="30.75" customHeight="1" x14ac:dyDescent="0.25">
      <c r="A52" s="31"/>
      <c r="B52" s="25"/>
      <c r="C52" s="25"/>
    </row>
    <row r="53" spans="1:4" ht="30.75" customHeight="1" x14ac:dyDescent="0.25">
      <c r="A53" s="66"/>
      <c r="B53" s="42" t="s">
        <v>10</v>
      </c>
      <c r="C53" s="33" t="s">
        <v>31</v>
      </c>
    </row>
    <row r="54" spans="1:4" ht="21.75" customHeight="1" x14ac:dyDescent="0.25">
      <c r="A54" s="30" t="s">
        <v>3</v>
      </c>
      <c r="B54" s="19">
        <v>402100</v>
      </c>
      <c r="C54" s="16"/>
    </row>
    <row r="55" spans="1:4" ht="17.25" customHeight="1" x14ac:dyDescent="0.25">
      <c r="A55" s="21" t="s">
        <v>2</v>
      </c>
      <c r="B55" s="38">
        <v>45875</v>
      </c>
      <c r="C55" s="11">
        <v>4.0737199999999998</v>
      </c>
    </row>
    <row r="56" spans="1:4" ht="17.25" customHeight="1" x14ac:dyDescent="0.25">
      <c r="A56" s="21" t="s">
        <v>1</v>
      </c>
      <c r="B56" s="38">
        <v>64975</v>
      </c>
      <c r="C56" s="11">
        <v>3.1607500000000002</v>
      </c>
    </row>
    <row r="57" spans="1:4" ht="17.25" customHeight="1" x14ac:dyDescent="0.25">
      <c r="A57" s="21" t="s">
        <v>19</v>
      </c>
      <c r="B57" s="38">
        <v>291250</v>
      </c>
      <c r="C57" s="11">
        <v>1.3730500000000001</v>
      </c>
    </row>
    <row r="58" spans="1:4" x14ac:dyDescent="0.25">
      <c r="A58" s="21" t="s">
        <v>20</v>
      </c>
      <c r="B58" s="38">
        <v>0</v>
      </c>
      <c r="C58" s="11">
        <v>0.51376999999999995</v>
      </c>
    </row>
    <row r="59" spans="1:4" x14ac:dyDescent="0.25">
      <c r="A59" s="21"/>
      <c r="B59" s="38"/>
      <c r="C59" s="11"/>
      <c r="D59" s="65"/>
    </row>
    <row r="60" spans="1:4" x14ac:dyDescent="0.25">
      <c r="D60" s="65"/>
    </row>
    <row r="61" spans="1:4" ht="31.5" x14ac:dyDescent="0.25">
      <c r="A61" s="66"/>
      <c r="B61" s="33" t="s">
        <v>10</v>
      </c>
      <c r="C61" s="33" t="s">
        <v>31</v>
      </c>
    </row>
    <row r="62" spans="1:4" x14ac:dyDescent="0.25">
      <c r="A62" s="30" t="s">
        <v>3</v>
      </c>
      <c r="B62" s="19">
        <f>B63+B64</f>
        <v>125393</v>
      </c>
      <c r="C62" s="16"/>
    </row>
    <row r="63" spans="1:4" x14ac:dyDescent="0.25">
      <c r="A63" s="21" t="s">
        <v>1</v>
      </c>
      <c r="B63" s="38">
        <v>124562</v>
      </c>
      <c r="C63" s="11">
        <v>3.1607500000000002</v>
      </c>
    </row>
    <row r="64" spans="1:4" x14ac:dyDescent="0.25">
      <c r="A64" s="21" t="s">
        <v>51</v>
      </c>
      <c r="B64" s="38">
        <v>831</v>
      </c>
      <c r="C64" s="11">
        <v>4.0737199999999998</v>
      </c>
    </row>
    <row r="65" spans="1:3" x14ac:dyDescent="0.25">
      <c r="A65" s="25"/>
      <c r="B65" s="25"/>
      <c r="C65" s="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5" zoomScale="90" zoomScaleNormal="90" workbookViewId="0">
      <selection activeCell="D23" sqref="D23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28515625" style="24" customWidth="1"/>
    <col min="4" max="16384" width="9.140625" style="61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62" customFormat="1" x14ac:dyDescent="0.25">
      <c r="A7" s="1" t="s">
        <v>23</v>
      </c>
      <c r="B7" s="23"/>
      <c r="C7" s="23"/>
    </row>
    <row r="8" spans="1:3" s="63" customFormat="1" x14ac:dyDescent="0.25">
      <c r="A8" s="22"/>
      <c r="B8" s="24"/>
      <c r="C8" s="24"/>
    </row>
    <row r="9" spans="1:3" s="62" customFormat="1" ht="15.75" customHeight="1" x14ac:dyDescent="0.25">
      <c r="A9" s="28"/>
      <c r="B9" s="33" t="s">
        <v>10</v>
      </c>
      <c r="C9" s="33" t="s">
        <v>31</v>
      </c>
    </row>
    <row r="10" spans="1:3" s="62" customFormat="1" ht="24.75" customHeight="1" x14ac:dyDescent="0.25">
      <c r="A10" s="32" t="s">
        <v>12</v>
      </c>
      <c r="B10" s="19">
        <v>490736</v>
      </c>
      <c r="C10" s="19"/>
    </row>
    <row r="11" spans="1:3" s="62" customFormat="1" ht="15.75" customHeight="1" x14ac:dyDescent="0.25">
      <c r="A11" s="13" t="s">
        <v>0</v>
      </c>
      <c r="B11" s="38">
        <v>3617</v>
      </c>
      <c r="C11" s="11">
        <v>3.91</v>
      </c>
    </row>
    <row r="12" spans="1:3" s="62" customFormat="1" ht="15.75" customHeight="1" x14ac:dyDescent="0.25">
      <c r="A12" s="13" t="s">
        <v>4</v>
      </c>
      <c r="B12" s="38">
        <v>22951</v>
      </c>
      <c r="C12" s="11">
        <v>3.91</v>
      </c>
    </row>
    <row r="13" spans="1:3" s="62" customFormat="1" ht="15.75" customHeight="1" x14ac:dyDescent="0.25">
      <c r="A13" s="13" t="s">
        <v>43</v>
      </c>
      <c r="B13" s="38">
        <v>3304</v>
      </c>
      <c r="C13" s="11">
        <v>4.2722215496000002</v>
      </c>
    </row>
    <row r="14" spans="1:3" s="62" customFormat="1" ht="15.75" customHeight="1" x14ac:dyDescent="0.25">
      <c r="A14" s="13" t="s">
        <v>39</v>
      </c>
      <c r="B14" s="38">
        <v>174148</v>
      </c>
      <c r="C14" s="11">
        <v>6.6227799999999997</v>
      </c>
    </row>
    <row r="15" spans="1:3" s="62" customFormat="1" ht="15.75" customHeight="1" x14ac:dyDescent="0.25">
      <c r="A15" s="21" t="s">
        <v>40</v>
      </c>
      <c r="B15" s="38">
        <v>145319</v>
      </c>
      <c r="C15" s="11">
        <v>7.5358400000000003</v>
      </c>
    </row>
    <row r="16" spans="1:3" s="62" customFormat="1" ht="15.75" customHeight="1" x14ac:dyDescent="0.25">
      <c r="A16" s="64" t="s">
        <v>21</v>
      </c>
      <c r="B16" s="40">
        <v>4879</v>
      </c>
      <c r="C16" s="17">
        <v>6.2995634350999996</v>
      </c>
    </row>
    <row r="17" spans="1:4" s="62" customFormat="1" ht="15.75" customHeight="1" x14ac:dyDescent="0.25">
      <c r="A17" s="64" t="s">
        <v>28</v>
      </c>
      <c r="B17" s="40">
        <v>136518</v>
      </c>
      <c r="C17" s="17">
        <v>6.3916408093000001</v>
      </c>
    </row>
    <row r="18" spans="1:4" s="62" customFormat="1" ht="15.75" customHeight="1" x14ac:dyDescent="0.25">
      <c r="A18" s="64"/>
      <c r="B18" s="40"/>
      <c r="C18" s="17"/>
    </row>
    <row r="19" spans="1:4" s="62" customFormat="1" ht="15.75" customHeight="1" x14ac:dyDescent="0.25">
      <c r="A19" s="65"/>
      <c r="B19" s="46"/>
      <c r="C19" s="36"/>
    </row>
    <row r="20" spans="1:4" s="62" customFormat="1" ht="15.75" customHeight="1" x14ac:dyDescent="0.25">
      <c r="A20" s="37"/>
      <c r="B20" s="20"/>
      <c r="C20" s="36"/>
    </row>
    <row r="21" spans="1:4" s="62" customFormat="1" ht="15.75" customHeight="1" x14ac:dyDescent="0.25">
      <c r="A21" s="1" t="s">
        <v>22</v>
      </c>
      <c r="B21" s="23"/>
      <c r="C21" s="23"/>
    </row>
    <row r="22" spans="1:4" s="62" customFormat="1" ht="15.75" customHeight="1" x14ac:dyDescent="0.25">
      <c r="A22" s="1" t="s">
        <v>24</v>
      </c>
      <c r="B22" s="23"/>
      <c r="C22" s="23"/>
    </row>
    <row r="23" spans="1:4" s="62" customFormat="1" ht="15.75" customHeight="1" x14ac:dyDescent="0.25">
      <c r="A23" s="61"/>
      <c r="B23" s="7"/>
      <c r="C23" s="7"/>
    </row>
    <row r="24" spans="1:4" s="62" customFormat="1" ht="15.75" customHeight="1" x14ac:dyDescent="0.25">
      <c r="A24" s="66"/>
      <c r="B24" s="33" t="s">
        <v>10</v>
      </c>
      <c r="C24" s="33" t="s">
        <v>31</v>
      </c>
    </row>
    <row r="25" spans="1:4" s="62" customFormat="1" ht="15.75" customHeight="1" x14ac:dyDescent="0.25">
      <c r="A25" s="29" t="s">
        <v>25</v>
      </c>
      <c r="B25" s="19">
        <f>B26+B27</f>
        <v>126318</v>
      </c>
      <c r="C25" s="16"/>
      <c r="D25" s="61"/>
    </row>
    <row r="26" spans="1:4" s="62" customFormat="1" ht="15.75" customHeight="1" x14ac:dyDescent="0.25">
      <c r="A26" s="13" t="s">
        <v>35</v>
      </c>
      <c r="B26" s="38">
        <v>125787</v>
      </c>
      <c r="C26" s="11">
        <v>3.4621200000000001</v>
      </c>
      <c r="D26" s="61"/>
    </row>
    <row r="27" spans="1:4" ht="15.75" customHeight="1" x14ac:dyDescent="0.25">
      <c r="A27" s="13" t="s">
        <v>36</v>
      </c>
      <c r="B27" s="38">
        <v>531</v>
      </c>
      <c r="C27" s="11">
        <v>3.4621200000000001</v>
      </c>
    </row>
    <row r="28" spans="1:4" s="67" customFormat="1" ht="15.75" customHeight="1" x14ac:dyDescent="0.25">
      <c r="A28" s="37"/>
      <c r="B28" s="20"/>
      <c r="C28" s="36"/>
      <c r="D28" s="61"/>
    </row>
    <row r="29" spans="1:4" s="67" customFormat="1" ht="15.75" customHeight="1" x14ac:dyDescent="0.25">
      <c r="A29" s="1" t="s">
        <v>11</v>
      </c>
      <c r="B29" s="7"/>
      <c r="C29" s="7"/>
      <c r="D29" s="61"/>
    </row>
    <row r="30" spans="1:4" s="26" customFormat="1" ht="15.75" customHeight="1" x14ac:dyDescent="0.25">
      <c r="A30" s="1" t="s">
        <v>13</v>
      </c>
      <c r="B30" s="7"/>
      <c r="C30" s="7"/>
      <c r="D30" s="61"/>
    </row>
    <row r="31" spans="1:4" s="26" customFormat="1" ht="15.75" customHeight="1" x14ac:dyDescent="0.25">
      <c r="A31" s="1"/>
      <c r="D31" s="61"/>
    </row>
    <row r="32" spans="1:4" ht="15.75" customHeight="1" x14ac:dyDescent="0.25">
      <c r="A32" s="66"/>
      <c r="B32" s="33" t="s">
        <v>10</v>
      </c>
      <c r="C32" s="33" t="s">
        <v>31</v>
      </c>
    </row>
    <row r="33" spans="1:6" s="62" customFormat="1" ht="15.75" customHeight="1" x14ac:dyDescent="0.25">
      <c r="A33" s="29" t="s">
        <v>15</v>
      </c>
      <c r="B33" s="19">
        <v>401444</v>
      </c>
      <c r="C33" s="19"/>
      <c r="D33" s="61"/>
    </row>
    <row r="34" spans="1:6" s="63" customFormat="1" ht="15.75" customHeight="1" x14ac:dyDescent="0.25">
      <c r="A34" s="21" t="s">
        <v>7</v>
      </c>
      <c r="B34" s="38">
        <v>34570</v>
      </c>
      <c r="C34" s="11">
        <v>3.91</v>
      </c>
      <c r="D34" s="61"/>
      <c r="E34" s="61"/>
      <c r="F34" s="61"/>
    </row>
    <row r="35" spans="1:6" s="67" customFormat="1" ht="15.75" customHeight="1" x14ac:dyDescent="0.25">
      <c r="A35" s="21" t="s">
        <v>4</v>
      </c>
      <c r="B35" s="38">
        <v>261093</v>
      </c>
      <c r="C35" s="14">
        <v>3.91</v>
      </c>
      <c r="D35" s="61"/>
      <c r="E35" s="61"/>
      <c r="F35" s="61"/>
    </row>
    <row r="36" spans="1:6" s="67" customFormat="1" ht="17.25" customHeight="1" x14ac:dyDescent="0.25">
      <c r="A36" s="21" t="s">
        <v>9</v>
      </c>
      <c r="B36" s="38">
        <v>34570</v>
      </c>
      <c r="C36" s="14">
        <v>-1.3730500000000001</v>
      </c>
      <c r="D36" s="61"/>
      <c r="E36" s="61"/>
      <c r="F36" s="61"/>
    </row>
    <row r="37" spans="1:6" s="67" customFormat="1" ht="17.25" customHeight="1" x14ac:dyDescent="0.25">
      <c r="A37" s="21" t="s">
        <v>6</v>
      </c>
      <c r="B37" s="38">
        <v>261093</v>
      </c>
      <c r="C37" s="14">
        <v>-1.3730500000000001</v>
      </c>
      <c r="D37" s="61"/>
      <c r="E37" s="61"/>
      <c r="F37" s="61"/>
    </row>
    <row r="38" spans="1:6" s="67" customFormat="1" ht="17.25" customHeight="1" x14ac:dyDescent="0.25">
      <c r="A38" s="21" t="s">
        <v>41</v>
      </c>
      <c r="B38" s="38">
        <v>40892</v>
      </c>
      <c r="C38" s="14">
        <v>3.1926299999999999</v>
      </c>
      <c r="D38" s="61"/>
      <c r="E38" s="61"/>
      <c r="F38" s="61"/>
    </row>
    <row r="39" spans="1:6" s="67" customFormat="1" ht="17.25" customHeight="1" x14ac:dyDescent="0.25">
      <c r="A39" s="21" t="s">
        <v>42</v>
      </c>
      <c r="B39" s="38">
        <v>64403</v>
      </c>
      <c r="C39" s="14">
        <v>3.1926299999999999</v>
      </c>
      <c r="D39" s="61"/>
      <c r="E39" s="61"/>
      <c r="F39" s="61"/>
    </row>
    <row r="40" spans="1:6" s="67" customFormat="1" ht="17.25" customHeight="1" x14ac:dyDescent="0.25">
      <c r="A40" s="21" t="s">
        <v>17</v>
      </c>
      <c r="B40" s="38">
        <v>164</v>
      </c>
      <c r="C40" s="14">
        <v>3.1926299999999999</v>
      </c>
      <c r="D40" s="61"/>
      <c r="E40" s="61"/>
      <c r="F40" s="61"/>
    </row>
    <row r="41" spans="1:6" ht="17.25" customHeight="1" x14ac:dyDescent="0.25">
      <c r="A41" s="21" t="s">
        <v>18</v>
      </c>
      <c r="B41" s="38">
        <v>322</v>
      </c>
      <c r="C41" s="14">
        <v>3.1926299999999999</v>
      </c>
    </row>
    <row r="42" spans="1:6" ht="17.25" customHeight="1" x14ac:dyDescent="0.25">
      <c r="A42" s="21"/>
      <c r="B42" s="38"/>
      <c r="C42" s="14"/>
      <c r="E42" s="68"/>
    </row>
    <row r="43" spans="1:6" ht="17.25" customHeight="1" x14ac:dyDescent="0.25">
      <c r="A43" s="25"/>
      <c r="B43" s="25"/>
      <c r="C43" s="25"/>
    </row>
    <row r="44" spans="1:6" ht="17.25" customHeight="1" x14ac:dyDescent="0.25">
      <c r="A44" s="1" t="s">
        <v>11</v>
      </c>
      <c r="B44" s="7"/>
      <c r="C44" s="7"/>
    </row>
    <row r="45" spans="1:6" ht="17.25" customHeight="1" x14ac:dyDescent="0.25">
      <c r="A45" s="1" t="s">
        <v>26</v>
      </c>
      <c r="B45" s="7"/>
      <c r="C45" s="7"/>
    </row>
    <row r="46" spans="1:6" ht="17.25" customHeight="1" x14ac:dyDescent="0.25">
      <c r="A46" s="1"/>
      <c r="B46" s="26"/>
      <c r="C46" s="26"/>
    </row>
    <row r="47" spans="1:6" ht="34.5" customHeight="1" x14ac:dyDescent="0.25">
      <c r="A47" s="66"/>
      <c r="B47" s="42" t="s">
        <v>10</v>
      </c>
      <c r="C47" s="33" t="s">
        <v>31</v>
      </c>
    </row>
    <row r="48" spans="1:6" ht="29.25" customHeight="1" x14ac:dyDescent="0.25">
      <c r="A48" s="29" t="s">
        <v>15</v>
      </c>
      <c r="B48" s="19">
        <f>B49+B50</f>
        <v>2675</v>
      </c>
      <c r="C48" s="43"/>
    </row>
    <row r="49" spans="1:3" ht="17.25" customHeight="1" x14ac:dyDescent="0.25">
      <c r="A49" s="21" t="s">
        <v>2</v>
      </c>
      <c r="B49" s="38">
        <v>2637</v>
      </c>
      <c r="C49" s="11">
        <v>7.2663500000000001</v>
      </c>
    </row>
    <row r="50" spans="1:3" ht="17.25" customHeight="1" x14ac:dyDescent="0.25">
      <c r="A50" s="21" t="s">
        <v>27</v>
      </c>
      <c r="B50" s="38">
        <v>38</v>
      </c>
      <c r="C50" s="11">
        <f>C49</f>
        <v>7.2663500000000001</v>
      </c>
    </row>
    <row r="51" spans="1:3" ht="17.25" customHeight="1" x14ac:dyDescent="0.25">
      <c r="A51" s="25"/>
      <c r="B51" s="25"/>
      <c r="C51" s="25"/>
    </row>
    <row r="52" spans="1:3" ht="17.25" customHeight="1" x14ac:dyDescent="0.25">
      <c r="A52" s="31" t="s">
        <v>14</v>
      </c>
      <c r="B52" s="25"/>
      <c r="C52" s="25"/>
    </row>
    <row r="53" spans="1:3" ht="30.75" customHeight="1" x14ac:dyDescent="0.25">
      <c r="A53" s="31" t="s">
        <v>16</v>
      </c>
      <c r="B53" s="25"/>
      <c r="C53" s="25"/>
    </row>
    <row r="54" spans="1:3" ht="30.75" customHeight="1" x14ac:dyDescent="0.25">
      <c r="A54" s="31"/>
      <c r="B54" s="25"/>
      <c r="C54" s="25"/>
    </row>
    <row r="55" spans="1:3" ht="30.75" customHeight="1" x14ac:dyDescent="0.25">
      <c r="A55" s="66"/>
      <c r="B55" s="42" t="s">
        <v>10</v>
      </c>
      <c r="C55" s="33" t="s">
        <v>31</v>
      </c>
    </row>
    <row r="56" spans="1:3" ht="16.5" customHeight="1" x14ac:dyDescent="0.25">
      <c r="A56" s="30" t="s">
        <v>3</v>
      </c>
      <c r="B56" s="19">
        <v>401444</v>
      </c>
      <c r="C56" s="16"/>
    </row>
    <row r="57" spans="1:3" ht="17.25" customHeight="1" x14ac:dyDescent="0.25">
      <c r="A57" s="21" t="s">
        <v>2</v>
      </c>
      <c r="B57" s="38">
        <v>41214</v>
      </c>
      <c r="C57" s="11">
        <v>4.0737199999999998</v>
      </c>
    </row>
    <row r="58" spans="1:3" ht="17.25" customHeight="1" x14ac:dyDescent="0.25">
      <c r="A58" s="21" t="s">
        <v>1</v>
      </c>
      <c r="B58" s="38">
        <v>64567</v>
      </c>
      <c r="C58" s="11">
        <v>3.1607500000000002</v>
      </c>
    </row>
    <row r="59" spans="1:3" ht="17.25" customHeight="1" x14ac:dyDescent="0.25">
      <c r="A59" s="21" t="s">
        <v>19</v>
      </c>
      <c r="B59" s="38">
        <v>295663</v>
      </c>
      <c r="C59" s="11">
        <v>1.3730500000000001</v>
      </c>
    </row>
    <row r="60" spans="1:3" x14ac:dyDescent="0.25">
      <c r="A60" s="21" t="s">
        <v>20</v>
      </c>
      <c r="B60" s="38">
        <v>0</v>
      </c>
      <c r="C60" s="11">
        <v>0.51376999999999995</v>
      </c>
    </row>
    <row r="61" spans="1:3" x14ac:dyDescent="0.25">
      <c r="A61" s="21"/>
      <c r="B61" s="38"/>
      <c r="C61" s="11"/>
    </row>
    <row r="63" spans="1:3" ht="31.5" x14ac:dyDescent="0.25">
      <c r="A63" s="66"/>
      <c r="B63" s="33" t="s">
        <v>10</v>
      </c>
      <c r="C63" s="33" t="s">
        <v>31</v>
      </c>
    </row>
    <row r="64" spans="1:3" x14ac:dyDescent="0.25">
      <c r="A64" s="30" t="s">
        <v>3</v>
      </c>
      <c r="B64" s="19">
        <f>B65+B66</f>
        <v>126318</v>
      </c>
      <c r="C64" s="16"/>
    </row>
    <row r="65" spans="1:3" x14ac:dyDescent="0.25">
      <c r="A65" s="21" t="s">
        <v>1</v>
      </c>
      <c r="B65" s="38">
        <v>125787</v>
      </c>
      <c r="C65" s="11">
        <v>3.1607500000000002</v>
      </c>
    </row>
    <row r="66" spans="1:3" x14ac:dyDescent="0.25">
      <c r="A66" s="21" t="s">
        <v>2</v>
      </c>
      <c r="B66" s="38">
        <v>531</v>
      </c>
      <c r="C66" s="11">
        <v>4.0737199999999998</v>
      </c>
    </row>
    <row r="67" spans="1:3" x14ac:dyDescent="0.25">
      <c r="A67" s="61"/>
      <c r="B67" s="61"/>
      <c r="C67" s="61"/>
    </row>
    <row r="68" spans="1:3" x14ac:dyDescent="0.25">
      <c r="A68" s="25"/>
      <c r="B68" s="25"/>
      <c r="C68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70" zoomScale="90" zoomScaleNormal="90" workbookViewId="0">
      <selection activeCell="D65" sqref="D65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0.5703125" style="24" customWidth="1"/>
    <col min="4" max="16384" width="9.140625" style="61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47.2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62" customFormat="1" x14ac:dyDescent="0.25">
      <c r="A7" s="1" t="s">
        <v>23</v>
      </c>
      <c r="B7" s="23"/>
      <c r="C7" s="23"/>
    </row>
    <row r="8" spans="1:3" s="63" customFormat="1" x14ac:dyDescent="0.25">
      <c r="A8" s="22"/>
      <c r="B8" s="24"/>
      <c r="C8" s="24"/>
    </row>
    <row r="9" spans="1:3" s="62" customFormat="1" ht="31.5" x14ac:dyDescent="0.25">
      <c r="A9" s="28"/>
      <c r="B9" s="33" t="s">
        <v>10</v>
      </c>
      <c r="C9" s="33" t="s">
        <v>31</v>
      </c>
    </row>
    <row r="10" spans="1:3" s="62" customFormat="1" ht="31.5" x14ac:dyDescent="0.25">
      <c r="A10" s="32" t="s">
        <v>12</v>
      </c>
      <c r="B10" s="19">
        <v>420544</v>
      </c>
      <c r="C10" s="19"/>
    </row>
    <row r="11" spans="1:3" s="62" customFormat="1" x14ac:dyDescent="0.25">
      <c r="A11" s="21" t="s">
        <v>0</v>
      </c>
      <c r="B11" s="38">
        <v>2275</v>
      </c>
      <c r="C11" s="11">
        <v>3.91</v>
      </c>
    </row>
    <row r="12" spans="1:3" s="62" customFormat="1" x14ac:dyDescent="0.25">
      <c r="A12" s="21" t="s">
        <v>4</v>
      </c>
      <c r="B12" s="38">
        <v>22362</v>
      </c>
      <c r="C12" s="11">
        <v>3.91</v>
      </c>
    </row>
    <row r="13" spans="1:3" s="62" customFormat="1" x14ac:dyDescent="0.25">
      <c r="A13" s="21" t="s">
        <v>43</v>
      </c>
      <c r="B13" s="38">
        <v>5408</v>
      </c>
      <c r="C13" s="11">
        <v>4.8250480768999999</v>
      </c>
    </row>
    <row r="14" spans="1:3" s="62" customFormat="1" x14ac:dyDescent="0.25">
      <c r="A14" s="13" t="s">
        <v>39</v>
      </c>
      <c r="B14" s="38">
        <v>119153</v>
      </c>
      <c r="C14" s="11">
        <v>6.5156200000000002</v>
      </c>
    </row>
    <row r="15" spans="1:3" s="62" customFormat="1" x14ac:dyDescent="0.25">
      <c r="A15" s="13" t="s">
        <v>40</v>
      </c>
      <c r="B15" s="38">
        <v>131064</v>
      </c>
      <c r="C15" s="11">
        <v>7.4285899999999998</v>
      </c>
    </row>
    <row r="16" spans="1:3" s="62" customFormat="1" ht="15.75" customHeight="1" x14ac:dyDescent="0.25">
      <c r="A16" s="64" t="s">
        <v>21</v>
      </c>
      <c r="B16" s="40">
        <v>4941</v>
      </c>
      <c r="C16" s="17">
        <v>5.8771969236999997</v>
      </c>
    </row>
    <row r="17" spans="1:4" s="62" customFormat="1" ht="15.75" customHeight="1" x14ac:dyDescent="0.25">
      <c r="A17" s="64" t="s">
        <v>28</v>
      </c>
      <c r="B17" s="40">
        <v>135341</v>
      </c>
      <c r="C17" s="17">
        <v>6.1105539341000004</v>
      </c>
    </row>
    <row r="18" spans="1:4" s="62" customFormat="1" ht="15.75" customHeight="1" x14ac:dyDescent="0.25">
      <c r="A18" s="64"/>
      <c r="B18" s="40"/>
      <c r="C18" s="17"/>
    </row>
    <row r="19" spans="1:4" s="62" customFormat="1" ht="15.75" customHeight="1" x14ac:dyDescent="0.25">
      <c r="A19" s="65"/>
      <c r="B19" s="46"/>
      <c r="C19" s="36"/>
    </row>
    <row r="20" spans="1:4" s="62" customFormat="1" ht="15.75" customHeight="1" x14ac:dyDescent="0.25">
      <c r="A20" s="37"/>
      <c r="B20" s="20"/>
      <c r="C20" s="36"/>
    </row>
    <row r="21" spans="1:4" s="62" customFormat="1" ht="15.75" customHeight="1" x14ac:dyDescent="0.25">
      <c r="A21" s="1" t="s">
        <v>22</v>
      </c>
      <c r="B21" s="23"/>
      <c r="C21" s="23"/>
    </row>
    <row r="22" spans="1:4" s="62" customFormat="1" ht="15.75" customHeight="1" x14ac:dyDescent="0.25">
      <c r="A22" s="1" t="s">
        <v>24</v>
      </c>
      <c r="B22" s="23"/>
      <c r="C22" s="23"/>
    </row>
    <row r="23" spans="1:4" s="62" customFormat="1" ht="15.75" customHeight="1" x14ac:dyDescent="0.25">
      <c r="A23" s="61"/>
      <c r="B23" s="7"/>
      <c r="C23" s="7"/>
    </row>
    <row r="24" spans="1:4" s="62" customFormat="1" ht="15.75" customHeight="1" x14ac:dyDescent="0.25">
      <c r="A24" s="66"/>
      <c r="B24" s="33" t="s">
        <v>10</v>
      </c>
      <c r="C24" s="33" t="s">
        <v>31</v>
      </c>
    </row>
    <row r="25" spans="1:4" s="62" customFormat="1" ht="15.75" customHeight="1" x14ac:dyDescent="0.25">
      <c r="A25" s="29" t="s">
        <v>25</v>
      </c>
      <c r="B25" s="19">
        <f>B26+B27</f>
        <v>72306</v>
      </c>
      <c r="C25" s="16"/>
      <c r="D25" s="61"/>
    </row>
    <row r="26" spans="1:4" s="62" customFormat="1" ht="15.75" customHeight="1" x14ac:dyDescent="0.25">
      <c r="A26" s="13" t="s">
        <v>35</v>
      </c>
      <c r="B26" s="38">
        <v>71053</v>
      </c>
      <c r="C26" s="11">
        <v>3.35487</v>
      </c>
      <c r="D26" s="61"/>
    </row>
    <row r="27" spans="1:4" ht="15.75" customHeight="1" x14ac:dyDescent="0.25">
      <c r="A27" s="13" t="s">
        <v>36</v>
      </c>
      <c r="B27" s="38">
        <v>1253</v>
      </c>
      <c r="C27" s="11">
        <v>3.35487</v>
      </c>
    </row>
    <row r="28" spans="1:4" s="67" customFormat="1" ht="15.75" customHeight="1" x14ac:dyDescent="0.25">
      <c r="A28" s="37"/>
      <c r="B28" s="20"/>
      <c r="C28" s="36"/>
      <c r="D28" s="61"/>
    </row>
    <row r="29" spans="1:4" s="67" customFormat="1" ht="15.75" customHeight="1" x14ac:dyDescent="0.25">
      <c r="A29" s="1" t="s">
        <v>11</v>
      </c>
      <c r="B29" s="7"/>
      <c r="C29" s="7"/>
      <c r="D29" s="61"/>
    </row>
    <row r="30" spans="1:4" s="26" customFormat="1" ht="15.75" customHeight="1" x14ac:dyDescent="0.25">
      <c r="A30" s="1" t="s">
        <v>13</v>
      </c>
      <c r="B30" s="7"/>
      <c r="C30" s="7"/>
      <c r="D30" s="61"/>
    </row>
    <row r="31" spans="1:4" s="26" customFormat="1" ht="15.75" customHeight="1" x14ac:dyDescent="0.25">
      <c r="A31" s="1"/>
      <c r="D31" s="61"/>
    </row>
    <row r="32" spans="1:4" ht="15.75" customHeight="1" x14ac:dyDescent="0.25">
      <c r="A32" s="66"/>
      <c r="B32" s="33" t="s">
        <v>10</v>
      </c>
      <c r="C32" s="33" t="s">
        <v>31</v>
      </c>
    </row>
    <row r="33" spans="1:4" s="62" customFormat="1" ht="15.75" customHeight="1" x14ac:dyDescent="0.25">
      <c r="A33" s="29" t="s">
        <v>15</v>
      </c>
      <c r="B33" s="19">
        <v>413938</v>
      </c>
      <c r="C33" s="19"/>
      <c r="D33" s="61"/>
    </row>
    <row r="34" spans="1:4" s="63" customFormat="1" ht="15.75" customHeight="1" x14ac:dyDescent="0.25">
      <c r="A34" s="21" t="s">
        <v>7</v>
      </c>
      <c r="B34" s="38">
        <v>34999</v>
      </c>
      <c r="C34" s="11">
        <v>3.91</v>
      </c>
      <c r="D34" s="61"/>
    </row>
    <row r="35" spans="1:4" s="67" customFormat="1" ht="15.75" customHeight="1" x14ac:dyDescent="0.25">
      <c r="A35" s="21" t="s">
        <v>4</v>
      </c>
      <c r="B35" s="38">
        <v>266504</v>
      </c>
      <c r="C35" s="14">
        <v>3.91</v>
      </c>
      <c r="D35" s="61"/>
    </row>
    <row r="36" spans="1:4" s="67" customFormat="1" ht="17.25" customHeight="1" x14ac:dyDescent="0.25">
      <c r="A36" s="21" t="s">
        <v>9</v>
      </c>
      <c r="B36" s="38">
        <v>34999</v>
      </c>
      <c r="C36" s="14">
        <v>-1.3730500000000001</v>
      </c>
      <c r="D36" s="61"/>
    </row>
    <row r="37" spans="1:4" s="67" customFormat="1" ht="17.25" customHeight="1" x14ac:dyDescent="0.25">
      <c r="A37" s="21" t="s">
        <v>6</v>
      </c>
      <c r="B37" s="38">
        <v>266504</v>
      </c>
      <c r="C37" s="14">
        <v>-1.3730500000000001</v>
      </c>
      <c r="D37" s="61"/>
    </row>
    <row r="38" spans="1:4" s="67" customFormat="1" ht="17.25" customHeight="1" x14ac:dyDescent="0.25">
      <c r="A38" s="21" t="s">
        <v>41</v>
      </c>
      <c r="B38" s="38">
        <v>45128</v>
      </c>
      <c r="C38" s="14">
        <v>3.2074699999999998</v>
      </c>
      <c r="D38" s="61"/>
    </row>
    <row r="39" spans="1:4" s="67" customFormat="1" ht="17.25" customHeight="1" x14ac:dyDescent="0.25">
      <c r="A39" s="21" t="s">
        <v>42</v>
      </c>
      <c r="B39" s="38">
        <v>66808</v>
      </c>
      <c r="C39" s="14">
        <v>3.2074699999999998</v>
      </c>
      <c r="D39" s="61"/>
    </row>
    <row r="40" spans="1:4" s="67" customFormat="1" ht="17.25" customHeight="1" x14ac:dyDescent="0.25">
      <c r="A40" s="21" t="s">
        <v>17</v>
      </c>
      <c r="B40" s="38">
        <v>121</v>
      </c>
      <c r="C40" s="14">
        <v>3.2074699999999998</v>
      </c>
      <c r="D40" s="61"/>
    </row>
    <row r="41" spans="1:4" s="67" customFormat="1" ht="17.25" customHeight="1" x14ac:dyDescent="0.25">
      <c r="A41" s="21" t="s">
        <v>18</v>
      </c>
      <c r="B41" s="38">
        <v>378</v>
      </c>
      <c r="C41" s="14">
        <v>3.2074699999999998</v>
      </c>
      <c r="D41" s="61"/>
    </row>
    <row r="42" spans="1:4" ht="17.25" customHeight="1" x14ac:dyDescent="0.25">
      <c r="A42" s="21"/>
      <c r="B42" s="38"/>
      <c r="C42" s="14"/>
    </row>
    <row r="43" spans="1:4" ht="17.25" customHeight="1" x14ac:dyDescent="0.25">
      <c r="A43" s="25"/>
      <c r="B43" s="25"/>
      <c r="C43" s="25"/>
    </row>
    <row r="44" spans="1:4" ht="17.25" customHeight="1" x14ac:dyDescent="0.25">
      <c r="A44" s="1" t="s">
        <v>11</v>
      </c>
      <c r="B44" s="7"/>
      <c r="C44" s="7"/>
    </row>
    <row r="45" spans="1:4" ht="17.25" customHeight="1" x14ac:dyDescent="0.25">
      <c r="A45" s="1" t="s">
        <v>26</v>
      </c>
      <c r="B45" s="7"/>
      <c r="C45" s="7"/>
    </row>
    <row r="46" spans="1:4" ht="17.25" customHeight="1" x14ac:dyDescent="0.25">
      <c r="A46" s="1"/>
      <c r="B46" s="26"/>
      <c r="C46" s="26"/>
    </row>
    <row r="47" spans="1:4" ht="34.5" customHeight="1" x14ac:dyDescent="0.25">
      <c r="A47" s="66"/>
      <c r="B47" s="42" t="s">
        <v>10</v>
      </c>
      <c r="C47" s="33" t="s">
        <v>31</v>
      </c>
    </row>
    <row r="48" spans="1:4" ht="30" customHeight="1" x14ac:dyDescent="0.25">
      <c r="A48" s="29" t="s">
        <v>15</v>
      </c>
      <c r="B48" s="19">
        <f>B49+B50</f>
        <v>2566</v>
      </c>
      <c r="C48" s="43"/>
    </row>
    <row r="49" spans="1:3" ht="17.25" customHeight="1" x14ac:dyDescent="0.25">
      <c r="A49" s="21" t="s">
        <v>2</v>
      </c>
      <c r="B49" s="38">
        <v>2566</v>
      </c>
      <c r="C49" s="11">
        <v>7.2811899999999996</v>
      </c>
    </row>
    <row r="50" spans="1:3" ht="17.25" customHeight="1" x14ac:dyDescent="0.25">
      <c r="A50" s="21" t="s">
        <v>27</v>
      </c>
      <c r="B50" s="38">
        <v>0</v>
      </c>
      <c r="C50" s="11">
        <v>7.2811899999999996</v>
      </c>
    </row>
    <row r="51" spans="1:3" ht="17.25" customHeight="1" x14ac:dyDescent="0.25">
      <c r="A51" s="25"/>
      <c r="B51" s="25"/>
      <c r="C51" s="25"/>
    </row>
    <row r="52" spans="1:3" ht="17.25" customHeight="1" x14ac:dyDescent="0.25">
      <c r="A52" s="31" t="s">
        <v>14</v>
      </c>
      <c r="B52" s="25"/>
      <c r="C52" s="25"/>
    </row>
    <row r="53" spans="1:3" ht="30.75" customHeight="1" x14ac:dyDescent="0.25">
      <c r="A53" s="31" t="s">
        <v>16</v>
      </c>
      <c r="B53" s="25"/>
      <c r="C53" s="25"/>
    </row>
    <row r="54" spans="1:3" ht="30.75" customHeight="1" x14ac:dyDescent="0.25">
      <c r="A54" s="31"/>
      <c r="B54" s="25"/>
      <c r="C54" s="25"/>
    </row>
    <row r="55" spans="1:3" ht="30.75" customHeight="1" x14ac:dyDescent="0.25">
      <c r="A55" s="66"/>
      <c r="B55" s="42" t="s">
        <v>10</v>
      </c>
      <c r="C55" s="33" t="s">
        <v>31</v>
      </c>
    </row>
    <row r="56" spans="1:3" ht="16.5" customHeight="1" x14ac:dyDescent="0.25">
      <c r="A56" s="30" t="s">
        <v>3</v>
      </c>
      <c r="B56" s="19">
        <v>413938</v>
      </c>
      <c r="C56" s="16"/>
    </row>
    <row r="57" spans="1:3" x14ac:dyDescent="0.25">
      <c r="A57" s="21" t="s">
        <v>2</v>
      </c>
      <c r="B57" s="38">
        <v>45506</v>
      </c>
      <c r="C57" s="11">
        <v>4.0737199999999998</v>
      </c>
    </row>
    <row r="58" spans="1:3" x14ac:dyDescent="0.25">
      <c r="A58" s="21" t="s">
        <v>1</v>
      </c>
      <c r="B58" s="38">
        <v>66929</v>
      </c>
      <c r="C58" s="11">
        <v>3.1607500000000002</v>
      </c>
    </row>
    <row r="59" spans="1:3" x14ac:dyDescent="0.25">
      <c r="A59" s="21" t="s">
        <v>19</v>
      </c>
      <c r="B59" s="38">
        <v>301503</v>
      </c>
      <c r="C59" s="11">
        <v>1.3730500000000001</v>
      </c>
    </row>
    <row r="60" spans="1:3" x14ac:dyDescent="0.25">
      <c r="A60" s="21"/>
      <c r="B60" s="38"/>
      <c r="C60" s="11"/>
    </row>
    <row r="61" spans="1:3" x14ac:dyDescent="0.25">
      <c r="A61" s="21"/>
      <c r="B61" s="38"/>
      <c r="C61" s="11"/>
    </row>
    <row r="63" spans="1:3" ht="31.5" x14ac:dyDescent="0.25">
      <c r="A63" s="66"/>
      <c r="B63" s="33" t="s">
        <v>10</v>
      </c>
      <c r="C63" s="33" t="s">
        <v>31</v>
      </c>
    </row>
    <row r="64" spans="1:3" x14ac:dyDescent="0.25">
      <c r="A64" s="30" t="s">
        <v>3</v>
      </c>
      <c r="B64" s="19">
        <f>B65+B66</f>
        <v>72306</v>
      </c>
      <c r="C64" s="16"/>
    </row>
    <row r="65" spans="1:4" x14ac:dyDescent="0.25">
      <c r="A65" s="21" t="s">
        <v>1</v>
      </c>
      <c r="B65" s="38">
        <v>71053</v>
      </c>
      <c r="C65" s="11">
        <v>3.1607500000000002</v>
      </c>
    </row>
    <row r="66" spans="1:4" x14ac:dyDescent="0.25">
      <c r="A66" s="21" t="s">
        <v>2</v>
      </c>
      <c r="B66" s="38">
        <v>1253</v>
      </c>
      <c r="C66" s="11">
        <v>4.0737199999999998</v>
      </c>
    </row>
    <row r="67" spans="1:4" x14ac:dyDescent="0.25">
      <c r="A67" s="61"/>
      <c r="B67" s="61"/>
      <c r="C67" s="61"/>
    </row>
    <row r="68" spans="1:4" x14ac:dyDescent="0.25">
      <c r="A68" s="25"/>
      <c r="B68" s="25"/>
      <c r="C68" s="25"/>
      <c r="D68" s="6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61" zoomScale="90" zoomScaleNormal="90" workbookViewId="0">
      <selection activeCell="C64" sqref="C64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7109375" style="24" customWidth="1"/>
    <col min="4" max="16384" width="9.140625" style="61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62" customFormat="1" x14ac:dyDescent="0.25">
      <c r="A7" s="1" t="s">
        <v>23</v>
      </c>
      <c r="B7" s="23"/>
      <c r="C7" s="23"/>
    </row>
    <row r="8" spans="1:3" s="63" customFormat="1" x14ac:dyDescent="0.25">
      <c r="A8" s="22"/>
      <c r="B8" s="24"/>
      <c r="C8" s="24"/>
    </row>
    <row r="9" spans="1:3" s="62" customFormat="1" ht="31.5" x14ac:dyDescent="0.25">
      <c r="A9" s="28"/>
      <c r="B9" s="33" t="s">
        <v>10</v>
      </c>
      <c r="C9" s="33" t="s">
        <v>31</v>
      </c>
    </row>
    <row r="10" spans="1:3" s="62" customFormat="1" ht="31.5" x14ac:dyDescent="0.25">
      <c r="A10" s="32" t="s">
        <v>12</v>
      </c>
      <c r="B10" s="19">
        <v>465083</v>
      </c>
      <c r="C10" s="19"/>
    </row>
    <row r="11" spans="1:3" s="62" customFormat="1" x14ac:dyDescent="0.25">
      <c r="A11" s="13" t="s">
        <v>0</v>
      </c>
      <c r="B11" s="38">
        <v>2333</v>
      </c>
      <c r="C11" s="11">
        <v>3.91</v>
      </c>
    </row>
    <row r="12" spans="1:3" s="62" customFormat="1" x14ac:dyDescent="0.25">
      <c r="A12" s="13" t="s">
        <v>4</v>
      </c>
      <c r="B12" s="38">
        <v>22035</v>
      </c>
      <c r="C12" s="11">
        <v>3.91</v>
      </c>
    </row>
    <row r="13" spans="1:3" s="62" customFormat="1" x14ac:dyDescent="0.25">
      <c r="A13" s="13" t="s">
        <v>43</v>
      </c>
      <c r="B13" s="38">
        <v>2119</v>
      </c>
      <c r="C13" s="11">
        <v>4.4645304388999998</v>
      </c>
    </row>
    <row r="14" spans="1:3" s="62" customFormat="1" x14ac:dyDescent="0.25">
      <c r="A14" s="13" t="s">
        <v>39</v>
      </c>
      <c r="B14" s="38">
        <v>141557</v>
      </c>
      <c r="C14" s="11">
        <v>6.7229299999999999</v>
      </c>
    </row>
    <row r="15" spans="1:3" s="62" customFormat="1" ht="15.75" customHeight="1" x14ac:dyDescent="0.25">
      <c r="A15" s="21" t="s">
        <v>40</v>
      </c>
      <c r="B15" s="38">
        <v>134873</v>
      </c>
      <c r="C15" s="11">
        <v>7.6359000000000004</v>
      </c>
    </row>
    <row r="16" spans="1:3" s="62" customFormat="1" ht="15.75" customHeight="1" x14ac:dyDescent="0.25">
      <c r="A16" s="64" t="s">
        <v>21</v>
      </c>
      <c r="B16" s="40">
        <v>4960</v>
      </c>
      <c r="C16" s="17">
        <v>6.2563568547999999</v>
      </c>
    </row>
    <row r="17" spans="1:4" s="62" customFormat="1" ht="15.75" customHeight="1" x14ac:dyDescent="0.25">
      <c r="A17" s="64" t="s">
        <v>28</v>
      </c>
      <c r="B17" s="40">
        <v>157206</v>
      </c>
      <c r="C17" s="17">
        <v>6.2097340432000001</v>
      </c>
    </row>
    <row r="18" spans="1:4" s="62" customFormat="1" ht="15.75" customHeight="1" x14ac:dyDescent="0.25">
      <c r="A18" s="64"/>
      <c r="B18" s="40"/>
      <c r="C18" s="17"/>
    </row>
    <row r="19" spans="1:4" s="62" customFormat="1" ht="15.75" customHeight="1" x14ac:dyDescent="0.25">
      <c r="A19" s="65"/>
      <c r="B19" s="46"/>
      <c r="C19" s="36"/>
    </row>
    <row r="20" spans="1:4" s="62" customFormat="1" ht="15.75" customHeight="1" x14ac:dyDescent="0.25">
      <c r="A20" s="37"/>
      <c r="B20" s="20"/>
      <c r="C20" s="36"/>
    </row>
    <row r="21" spans="1:4" s="62" customFormat="1" ht="15.75" customHeight="1" x14ac:dyDescent="0.25">
      <c r="A21" s="1" t="s">
        <v>22</v>
      </c>
      <c r="B21" s="23"/>
      <c r="C21" s="23"/>
    </row>
    <row r="22" spans="1:4" s="62" customFormat="1" ht="15.75" customHeight="1" x14ac:dyDescent="0.25">
      <c r="A22" s="1" t="s">
        <v>24</v>
      </c>
      <c r="B22" s="23"/>
      <c r="C22" s="23"/>
    </row>
    <row r="23" spans="1:4" s="62" customFormat="1" ht="15.75" customHeight="1" x14ac:dyDescent="0.25">
      <c r="A23" s="61"/>
      <c r="B23" s="7"/>
      <c r="C23" s="7"/>
    </row>
    <row r="24" spans="1:4" s="62" customFormat="1" ht="15.75" customHeight="1" x14ac:dyDescent="0.25">
      <c r="A24" s="66"/>
      <c r="B24" s="33" t="s">
        <v>10</v>
      </c>
      <c r="C24" s="33" t="s">
        <v>31</v>
      </c>
    </row>
    <row r="25" spans="1:4" s="62" customFormat="1" ht="15.75" customHeight="1" x14ac:dyDescent="0.25">
      <c r="A25" s="29" t="s">
        <v>25</v>
      </c>
      <c r="B25" s="19">
        <f>B26+B27</f>
        <v>68533</v>
      </c>
      <c r="C25" s="16"/>
      <c r="D25" s="61"/>
    </row>
    <row r="26" spans="1:4" s="62" customFormat="1" ht="15.75" customHeight="1" x14ac:dyDescent="0.25">
      <c r="A26" s="13" t="s">
        <v>35</v>
      </c>
      <c r="B26" s="38">
        <v>67508</v>
      </c>
      <c r="C26" s="11">
        <v>3.5621800000000001</v>
      </c>
      <c r="D26" s="61"/>
    </row>
    <row r="27" spans="1:4" ht="15.75" customHeight="1" x14ac:dyDescent="0.25">
      <c r="A27" s="13" t="s">
        <v>36</v>
      </c>
      <c r="B27" s="38">
        <v>1025</v>
      </c>
      <c r="C27" s="11">
        <f>C26</f>
        <v>3.5621800000000001</v>
      </c>
    </row>
    <row r="28" spans="1:4" s="67" customFormat="1" ht="15.75" customHeight="1" x14ac:dyDescent="0.25">
      <c r="A28" s="37"/>
      <c r="B28" s="20"/>
      <c r="C28" s="36"/>
      <c r="D28" s="61"/>
    </row>
    <row r="29" spans="1:4" s="67" customFormat="1" ht="15.75" customHeight="1" x14ac:dyDescent="0.25">
      <c r="A29" s="1" t="s">
        <v>11</v>
      </c>
      <c r="B29" s="7"/>
      <c r="C29" s="7"/>
      <c r="D29" s="61"/>
    </row>
    <row r="30" spans="1:4" s="26" customFormat="1" ht="15.75" customHeight="1" x14ac:dyDescent="0.25">
      <c r="A30" s="1" t="s">
        <v>13</v>
      </c>
      <c r="B30" s="7"/>
      <c r="C30" s="7"/>
      <c r="D30" s="61"/>
    </row>
    <row r="31" spans="1:4" s="26" customFormat="1" ht="15.75" customHeight="1" x14ac:dyDescent="0.25">
      <c r="A31" s="1"/>
      <c r="D31" s="61"/>
    </row>
    <row r="32" spans="1:4" ht="15.75" customHeight="1" x14ac:dyDescent="0.25">
      <c r="A32" s="66"/>
      <c r="B32" s="33" t="s">
        <v>10</v>
      </c>
      <c r="C32" s="33" t="s">
        <v>31</v>
      </c>
    </row>
    <row r="33" spans="1:4" s="62" customFormat="1" ht="15.75" customHeight="1" x14ac:dyDescent="0.25">
      <c r="A33" s="29" t="s">
        <v>15</v>
      </c>
      <c r="B33" s="19">
        <v>421979</v>
      </c>
      <c r="C33" s="19"/>
      <c r="D33" s="61"/>
    </row>
    <row r="34" spans="1:4" s="63" customFormat="1" ht="15.75" customHeight="1" x14ac:dyDescent="0.25">
      <c r="A34" s="21" t="s">
        <v>7</v>
      </c>
      <c r="B34" s="38">
        <v>32173</v>
      </c>
      <c r="C34" s="14">
        <v>3.91</v>
      </c>
      <c r="D34" s="61"/>
    </row>
    <row r="35" spans="1:4" s="62" customFormat="1" ht="15.75" customHeight="1" x14ac:dyDescent="0.25">
      <c r="A35" s="21" t="s">
        <v>4</v>
      </c>
      <c r="B35" s="38">
        <v>274829</v>
      </c>
      <c r="C35" s="14">
        <v>3.91</v>
      </c>
      <c r="D35" s="61"/>
    </row>
    <row r="36" spans="1:4" s="62" customFormat="1" ht="15.75" customHeight="1" x14ac:dyDescent="0.25">
      <c r="A36" s="21" t="s">
        <v>9</v>
      </c>
      <c r="B36" s="38">
        <v>32173</v>
      </c>
      <c r="C36" s="14">
        <v>-1.3730500000000001</v>
      </c>
      <c r="D36" s="61"/>
    </row>
    <row r="37" spans="1:4" s="62" customFormat="1" ht="15.75" customHeight="1" x14ac:dyDescent="0.25">
      <c r="A37" s="21" t="s">
        <v>6</v>
      </c>
      <c r="B37" s="38">
        <v>274829</v>
      </c>
      <c r="C37" s="14">
        <v>-1.3730500000000001</v>
      </c>
      <c r="D37" s="61"/>
    </row>
    <row r="38" spans="1:4" s="62" customFormat="1" ht="15.75" customHeight="1" x14ac:dyDescent="0.25">
      <c r="A38" s="21" t="s">
        <v>41</v>
      </c>
      <c r="B38" s="38">
        <v>41508</v>
      </c>
      <c r="C38" s="14">
        <v>3.29806</v>
      </c>
      <c r="D38" s="61"/>
    </row>
    <row r="39" spans="1:4" s="62" customFormat="1" ht="15.75" customHeight="1" x14ac:dyDescent="0.25">
      <c r="A39" s="21" t="s">
        <v>42</v>
      </c>
      <c r="B39" s="38">
        <v>73051</v>
      </c>
      <c r="C39" s="14">
        <v>3.29806</v>
      </c>
      <c r="D39" s="61"/>
    </row>
    <row r="40" spans="1:4" s="67" customFormat="1" ht="17.25" customHeight="1" x14ac:dyDescent="0.25">
      <c r="A40" s="21" t="s">
        <v>17</v>
      </c>
      <c r="B40" s="38">
        <v>223</v>
      </c>
      <c r="C40" s="14">
        <v>3.29806</v>
      </c>
      <c r="D40" s="61"/>
    </row>
    <row r="41" spans="1:4" s="67" customFormat="1" ht="17.25" customHeight="1" x14ac:dyDescent="0.25">
      <c r="A41" s="21" t="s">
        <v>18</v>
      </c>
      <c r="B41" s="38">
        <v>195</v>
      </c>
      <c r="C41" s="14">
        <v>3.29806</v>
      </c>
      <c r="D41" s="61"/>
    </row>
    <row r="42" spans="1:4" s="67" customFormat="1" ht="17.25" customHeight="1" x14ac:dyDescent="0.25">
      <c r="A42" s="21"/>
      <c r="B42" s="38"/>
      <c r="C42" s="14"/>
      <c r="D42" s="61"/>
    </row>
    <row r="43" spans="1:4" ht="17.25" customHeight="1" x14ac:dyDescent="0.25">
      <c r="A43" s="25"/>
      <c r="B43" s="25"/>
      <c r="C43" s="25"/>
    </row>
    <row r="44" spans="1:4" ht="17.25" customHeight="1" x14ac:dyDescent="0.25">
      <c r="A44" s="1" t="s">
        <v>11</v>
      </c>
      <c r="B44" s="7"/>
      <c r="C44" s="7"/>
    </row>
    <row r="45" spans="1:4" ht="17.25" customHeight="1" x14ac:dyDescent="0.25">
      <c r="A45" s="1" t="s">
        <v>26</v>
      </c>
      <c r="B45" s="7"/>
      <c r="C45" s="7"/>
    </row>
    <row r="46" spans="1:4" ht="17.25" customHeight="1" x14ac:dyDescent="0.25">
      <c r="A46" s="1"/>
      <c r="B46" s="26"/>
      <c r="C46" s="26"/>
    </row>
    <row r="47" spans="1:4" ht="29.25" customHeight="1" x14ac:dyDescent="0.25">
      <c r="A47" s="66"/>
      <c r="B47" s="42" t="s">
        <v>10</v>
      </c>
      <c r="C47" s="33" t="s">
        <v>31</v>
      </c>
    </row>
    <row r="48" spans="1:4" ht="31.5" customHeight="1" x14ac:dyDescent="0.25">
      <c r="A48" s="29" t="s">
        <v>15</v>
      </c>
      <c r="B48" s="19">
        <f>B49+B50</f>
        <v>2273</v>
      </c>
      <c r="C48" s="43"/>
    </row>
    <row r="49" spans="1:3" ht="17.25" customHeight="1" x14ac:dyDescent="0.25">
      <c r="A49" s="21" t="s">
        <v>2</v>
      </c>
      <c r="B49" s="38">
        <v>2268</v>
      </c>
      <c r="C49" s="11">
        <v>7.3717800000000002</v>
      </c>
    </row>
    <row r="50" spans="1:3" ht="17.25" customHeight="1" x14ac:dyDescent="0.25">
      <c r="A50" s="21" t="s">
        <v>27</v>
      </c>
      <c r="B50" s="38">
        <v>5</v>
      </c>
      <c r="C50" s="11">
        <v>7.3717800000000002</v>
      </c>
    </row>
    <row r="51" spans="1:3" ht="17.25" customHeight="1" x14ac:dyDescent="0.25">
      <c r="A51" s="25"/>
      <c r="B51" s="25"/>
      <c r="C51" s="25"/>
    </row>
    <row r="52" spans="1:3" ht="17.25" customHeight="1" x14ac:dyDescent="0.25">
      <c r="A52" s="31" t="s">
        <v>14</v>
      </c>
      <c r="B52" s="25"/>
      <c r="C52" s="25"/>
    </row>
    <row r="53" spans="1:3" ht="30.75" customHeight="1" x14ac:dyDescent="0.25">
      <c r="A53" s="31" t="s">
        <v>16</v>
      </c>
      <c r="B53" s="25"/>
      <c r="C53" s="25"/>
    </row>
    <row r="54" spans="1:3" ht="30.75" customHeight="1" x14ac:dyDescent="0.25">
      <c r="A54" s="31"/>
      <c r="B54" s="25"/>
      <c r="C54" s="25"/>
    </row>
    <row r="55" spans="1:3" ht="30.75" customHeight="1" x14ac:dyDescent="0.25">
      <c r="A55" s="66"/>
      <c r="B55" s="42" t="s">
        <v>10</v>
      </c>
      <c r="C55" s="33" t="s">
        <v>31</v>
      </c>
    </row>
    <row r="56" spans="1:3" ht="16.5" customHeight="1" x14ac:dyDescent="0.25">
      <c r="A56" s="30" t="s">
        <v>3</v>
      </c>
      <c r="B56" s="19">
        <v>421979</v>
      </c>
      <c r="C56" s="16"/>
    </row>
    <row r="57" spans="1:3" x14ac:dyDescent="0.25">
      <c r="A57" s="21" t="s">
        <v>2</v>
      </c>
      <c r="B57" s="38">
        <v>41703</v>
      </c>
      <c r="C57" s="11">
        <v>4.0737199999999998</v>
      </c>
    </row>
    <row r="58" spans="1:3" x14ac:dyDescent="0.25">
      <c r="A58" s="21" t="s">
        <v>1</v>
      </c>
      <c r="B58" s="38">
        <v>73274</v>
      </c>
      <c r="C58" s="11">
        <v>3.1607500000000002</v>
      </c>
    </row>
    <row r="59" spans="1:3" x14ac:dyDescent="0.25">
      <c r="A59" s="21" t="s">
        <v>19</v>
      </c>
      <c r="B59" s="38">
        <v>307002</v>
      </c>
      <c r="C59" s="11">
        <v>1.3730500000000001</v>
      </c>
    </row>
    <row r="60" spans="1:3" x14ac:dyDescent="0.25">
      <c r="A60" s="21" t="s">
        <v>20</v>
      </c>
      <c r="B60" s="38"/>
      <c r="C60" s="11"/>
    </row>
    <row r="61" spans="1:3" x14ac:dyDescent="0.25">
      <c r="A61" s="21"/>
      <c r="B61" s="38"/>
      <c r="C61" s="11"/>
    </row>
    <row r="63" spans="1:3" ht="31.5" x14ac:dyDescent="0.25">
      <c r="A63" s="66"/>
      <c r="B63" s="33" t="s">
        <v>10</v>
      </c>
      <c r="C63" s="33" t="s">
        <v>31</v>
      </c>
    </row>
    <row r="64" spans="1:3" x14ac:dyDescent="0.25">
      <c r="A64" s="30" t="s">
        <v>3</v>
      </c>
      <c r="B64" s="19">
        <f>B65+B66</f>
        <v>68533</v>
      </c>
      <c r="C64" s="16">
        <v>3.17</v>
      </c>
    </row>
    <row r="65" spans="1:5" x14ac:dyDescent="0.25">
      <c r="A65" s="21" t="s">
        <v>1</v>
      </c>
      <c r="B65" s="38">
        <v>67508</v>
      </c>
      <c r="C65" s="11">
        <v>3.1607500000000002</v>
      </c>
      <c r="D65" s="2">
        <f t="shared" ref="D65:D66" si="0">B65*C65</f>
        <v>213375.91100000002</v>
      </c>
      <c r="E65" s="2"/>
    </row>
    <row r="66" spans="1:5" x14ac:dyDescent="0.25">
      <c r="A66" s="21" t="s">
        <v>2</v>
      </c>
      <c r="B66" s="38">
        <v>1025</v>
      </c>
      <c r="C66" s="11">
        <v>4.0737199999999998</v>
      </c>
      <c r="D66" s="2">
        <f t="shared" si="0"/>
        <v>4175.5630000000001</v>
      </c>
      <c r="E66" s="2"/>
    </row>
    <row r="67" spans="1:5" x14ac:dyDescent="0.25">
      <c r="A67" s="61"/>
      <c r="B67" s="61"/>
      <c r="C67" s="61"/>
      <c r="D67" s="2">
        <f>SUM(D64:D66)</f>
        <v>217551.47400000002</v>
      </c>
      <c r="E67" s="2">
        <f>D67/B64</f>
        <v>3.1744046517735982</v>
      </c>
    </row>
    <row r="68" spans="1:5" x14ac:dyDescent="0.25">
      <c r="A68" s="25"/>
      <c r="B68" s="25"/>
      <c r="C68" s="25"/>
      <c r="D68" s="6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9" zoomScale="90" zoomScaleNormal="90" workbookViewId="0">
      <selection activeCell="C63" sqref="C63:C64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28515625" style="24" customWidth="1"/>
    <col min="4" max="4" width="13" style="2" customWidth="1"/>
    <col min="5" max="16384" width="9.140625" style="2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8" customFormat="1" x14ac:dyDescent="0.25">
      <c r="A7" s="1" t="s">
        <v>23</v>
      </c>
      <c r="B7" s="23"/>
      <c r="C7" s="23"/>
    </row>
    <row r="8" spans="1:3" s="10" customFormat="1" x14ac:dyDescent="0.25">
      <c r="A8" s="22"/>
      <c r="B8" s="24"/>
      <c r="C8" s="24"/>
    </row>
    <row r="9" spans="1:3" s="8" customFormat="1" ht="31.5" x14ac:dyDescent="0.25">
      <c r="A9" s="28"/>
      <c r="B9" s="33" t="s">
        <v>10</v>
      </c>
      <c r="C9" s="33" t="s">
        <v>31</v>
      </c>
    </row>
    <row r="10" spans="1:3" s="8" customFormat="1" ht="31.5" x14ac:dyDescent="0.25">
      <c r="A10" s="32" t="s">
        <v>12</v>
      </c>
      <c r="B10" s="19">
        <v>597640</v>
      </c>
      <c r="C10" s="19"/>
    </row>
    <row r="11" spans="1:3" s="8" customFormat="1" x14ac:dyDescent="0.25">
      <c r="A11" s="12" t="s">
        <v>0</v>
      </c>
      <c r="B11" s="38">
        <v>1602</v>
      </c>
      <c r="C11" s="11">
        <v>4.07</v>
      </c>
    </row>
    <row r="12" spans="1:3" s="8" customFormat="1" x14ac:dyDescent="0.25">
      <c r="A12" s="12" t="s">
        <v>4</v>
      </c>
      <c r="B12" s="38">
        <v>17855</v>
      </c>
      <c r="C12" s="11">
        <v>4.07</v>
      </c>
    </row>
    <row r="13" spans="1:3" s="8" customFormat="1" x14ac:dyDescent="0.25">
      <c r="A13" s="12" t="s">
        <v>43</v>
      </c>
      <c r="B13" s="38">
        <v>2293</v>
      </c>
      <c r="C13" s="11">
        <v>4.5541037942000004</v>
      </c>
    </row>
    <row r="14" spans="1:3" s="8" customFormat="1" x14ac:dyDescent="0.25">
      <c r="A14" s="12" t="s">
        <v>39</v>
      </c>
      <c r="B14" s="38">
        <v>142746</v>
      </c>
      <c r="C14" s="11">
        <v>7.0362600000000004</v>
      </c>
    </row>
    <row r="15" spans="1:3" s="8" customFormat="1" x14ac:dyDescent="0.25">
      <c r="A15" s="13" t="s">
        <v>40</v>
      </c>
      <c r="B15" s="38">
        <v>265652</v>
      </c>
      <c r="C15" s="11">
        <v>7.9839200000000003</v>
      </c>
    </row>
    <row r="16" spans="1:3" s="8" customFormat="1" ht="15.75" customHeight="1" x14ac:dyDescent="0.25">
      <c r="A16" s="12" t="s">
        <v>21</v>
      </c>
      <c r="B16" s="38">
        <v>5178</v>
      </c>
      <c r="C16" s="11">
        <v>6.6698319814999998</v>
      </c>
    </row>
    <row r="17" spans="1:4" s="8" customFormat="1" ht="15.75" customHeight="1" x14ac:dyDescent="0.25">
      <c r="A17" s="6" t="s">
        <v>28</v>
      </c>
      <c r="B17" s="40">
        <v>162314</v>
      </c>
      <c r="C17" s="17">
        <v>6.4228613675000004</v>
      </c>
    </row>
    <row r="18" spans="1:4" s="8" customFormat="1" ht="15.75" customHeight="1" x14ac:dyDescent="0.25">
      <c r="A18" s="6"/>
      <c r="B18" s="40"/>
      <c r="C18" s="17"/>
    </row>
    <row r="19" spans="1:4" s="8" customFormat="1" ht="15.75" customHeight="1" x14ac:dyDescent="0.25">
      <c r="A19" s="37"/>
      <c r="B19" s="20"/>
      <c r="C19" s="36"/>
    </row>
    <row r="20" spans="1:4" s="8" customFormat="1" ht="15.75" customHeight="1" x14ac:dyDescent="0.25">
      <c r="A20" s="1" t="s">
        <v>22</v>
      </c>
      <c r="B20" s="23"/>
      <c r="C20" s="23"/>
    </row>
    <row r="21" spans="1:4" s="8" customFormat="1" ht="15.75" customHeight="1" x14ac:dyDescent="0.25">
      <c r="A21" s="1" t="s">
        <v>24</v>
      </c>
      <c r="B21" s="23"/>
      <c r="C21" s="23"/>
    </row>
    <row r="22" spans="1:4" s="8" customFormat="1" ht="15.75" customHeight="1" x14ac:dyDescent="0.25">
      <c r="A22" s="2"/>
      <c r="B22" s="7"/>
      <c r="C22" s="7"/>
    </row>
    <row r="23" spans="1:4" s="8" customFormat="1" ht="15.75" customHeight="1" x14ac:dyDescent="0.25">
      <c r="A23" s="3"/>
      <c r="B23" s="33" t="s">
        <v>10</v>
      </c>
      <c r="C23" s="33" t="s">
        <v>31</v>
      </c>
    </row>
    <row r="24" spans="1:4" s="8" customFormat="1" ht="15.75" customHeight="1" x14ac:dyDescent="0.25">
      <c r="A24" s="9" t="s">
        <v>25</v>
      </c>
      <c r="B24" s="19">
        <f>B25+B26</f>
        <v>72290</v>
      </c>
      <c r="C24" s="16"/>
      <c r="D24" s="2"/>
    </row>
    <row r="25" spans="1:4" s="8" customFormat="1" ht="15.75" customHeight="1" x14ac:dyDescent="0.25">
      <c r="A25" s="13" t="s">
        <v>35</v>
      </c>
      <c r="B25" s="38">
        <v>71094</v>
      </c>
      <c r="C25" s="11">
        <v>3.7553999999999998</v>
      </c>
      <c r="D25" s="2"/>
    </row>
    <row r="26" spans="1:4" ht="15.75" customHeight="1" x14ac:dyDescent="0.25">
      <c r="A26" s="13" t="s">
        <v>36</v>
      </c>
      <c r="B26" s="38">
        <v>1196</v>
      </c>
      <c r="C26" s="11">
        <f>C25</f>
        <v>3.7553999999999998</v>
      </c>
    </row>
    <row r="27" spans="1:4" s="5" customFormat="1" ht="15.75" customHeight="1" x14ac:dyDescent="0.25">
      <c r="A27" s="37"/>
      <c r="B27" s="20"/>
      <c r="C27" s="36"/>
      <c r="D27" s="2"/>
    </row>
    <row r="28" spans="1:4" s="5" customFormat="1" ht="15.75" customHeight="1" x14ac:dyDescent="0.25">
      <c r="A28" s="1" t="s">
        <v>11</v>
      </c>
      <c r="B28" s="7"/>
      <c r="C28" s="7"/>
      <c r="D28" s="2"/>
    </row>
    <row r="29" spans="1:4" s="26" customFormat="1" ht="15.75" customHeight="1" x14ac:dyDescent="0.25">
      <c r="A29" s="1" t="s">
        <v>13</v>
      </c>
      <c r="B29" s="7"/>
      <c r="C29" s="7"/>
      <c r="D29" s="2"/>
    </row>
    <row r="30" spans="1:4" s="26" customFormat="1" ht="15.75" customHeight="1" x14ac:dyDescent="0.25">
      <c r="A30" s="1"/>
      <c r="D30" s="2"/>
    </row>
    <row r="31" spans="1:4" ht="15.75" customHeight="1" x14ac:dyDescent="0.25">
      <c r="A31" s="3"/>
      <c r="B31" s="33" t="s">
        <v>10</v>
      </c>
      <c r="C31" s="33" t="s">
        <v>31</v>
      </c>
    </row>
    <row r="32" spans="1:4" s="8" customFormat="1" ht="15.75" customHeight="1" x14ac:dyDescent="0.25">
      <c r="A32" s="29" t="s">
        <v>15</v>
      </c>
      <c r="B32" s="19">
        <v>345814</v>
      </c>
      <c r="C32" s="19"/>
      <c r="D32" s="2"/>
    </row>
    <row r="33" spans="1:4" s="10" customFormat="1" ht="15.75" customHeight="1" x14ac:dyDescent="0.25">
      <c r="A33" s="21" t="s">
        <v>7</v>
      </c>
      <c r="B33" s="38">
        <v>28104</v>
      </c>
      <c r="C33" s="11">
        <v>4.07</v>
      </c>
      <c r="D33" s="2"/>
    </row>
    <row r="34" spans="1:4" s="5" customFormat="1" ht="15.75" customHeight="1" x14ac:dyDescent="0.25">
      <c r="A34" s="21" t="s">
        <v>4</v>
      </c>
      <c r="B34" s="38">
        <v>209408</v>
      </c>
      <c r="C34" s="14">
        <v>4.07</v>
      </c>
      <c r="D34" s="2"/>
    </row>
    <row r="35" spans="1:4" s="5" customFormat="1" ht="17.25" customHeight="1" x14ac:dyDescent="0.25">
      <c r="A35" s="21" t="s">
        <v>9</v>
      </c>
      <c r="B35" s="38">
        <v>28104</v>
      </c>
      <c r="C35" s="14">
        <v>-1.41597</v>
      </c>
      <c r="D35" s="2"/>
    </row>
    <row r="36" spans="1:4" ht="17.25" customHeight="1" x14ac:dyDescent="0.25">
      <c r="A36" s="21" t="s">
        <v>6</v>
      </c>
      <c r="B36" s="38">
        <v>209408</v>
      </c>
      <c r="C36" s="14">
        <v>-1.41597</v>
      </c>
    </row>
    <row r="37" spans="1:4" x14ac:dyDescent="0.25">
      <c r="A37" s="21" t="s">
        <v>41</v>
      </c>
      <c r="B37" s="38">
        <v>43306</v>
      </c>
      <c r="C37" s="14">
        <v>3.4159000000000002</v>
      </c>
    </row>
    <row r="38" spans="1:4" x14ac:dyDescent="0.25">
      <c r="A38" s="21" t="s">
        <v>42</v>
      </c>
      <c r="B38" s="38">
        <v>64717</v>
      </c>
      <c r="C38" s="14">
        <v>3.4159000000000002</v>
      </c>
    </row>
    <row r="39" spans="1:4" ht="17.25" customHeight="1" x14ac:dyDescent="0.25">
      <c r="A39" s="48" t="s">
        <v>17</v>
      </c>
      <c r="B39" s="39">
        <v>0</v>
      </c>
      <c r="C39" s="49">
        <v>3.4159000000000002</v>
      </c>
    </row>
    <row r="40" spans="1:4" ht="17.25" customHeight="1" x14ac:dyDescent="0.25">
      <c r="A40" s="50" t="s">
        <v>18</v>
      </c>
      <c r="B40" s="27">
        <v>279</v>
      </c>
      <c r="C40" s="27">
        <v>3.4159000000000002</v>
      </c>
    </row>
    <row r="41" spans="1:4" ht="17.25" customHeight="1" x14ac:dyDescent="0.25">
      <c r="A41" s="25"/>
      <c r="B41" s="25"/>
      <c r="C41" s="25"/>
    </row>
    <row r="42" spans="1:4" ht="17.25" customHeight="1" x14ac:dyDescent="0.25">
      <c r="A42" s="1" t="s">
        <v>11</v>
      </c>
      <c r="B42" s="7"/>
      <c r="C42" s="7"/>
    </row>
    <row r="43" spans="1:4" ht="17.25" customHeight="1" x14ac:dyDescent="0.25">
      <c r="A43" s="1" t="s">
        <v>26</v>
      </c>
      <c r="B43" s="7"/>
      <c r="C43" s="7"/>
    </row>
    <row r="44" spans="1:4" ht="17.25" customHeight="1" x14ac:dyDescent="0.25">
      <c r="A44" s="1"/>
      <c r="B44" s="26"/>
      <c r="C44" s="26"/>
    </row>
    <row r="45" spans="1:4" ht="30" customHeight="1" x14ac:dyDescent="0.25">
      <c r="A45" s="3"/>
      <c r="B45" s="42" t="s">
        <v>10</v>
      </c>
      <c r="C45" s="33" t="s">
        <v>31</v>
      </c>
    </row>
    <row r="46" spans="1:4" ht="27.75" customHeight="1" x14ac:dyDescent="0.25">
      <c r="A46" s="29" t="s">
        <v>15</v>
      </c>
      <c r="B46" s="19">
        <f>B47+B48</f>
        <v>3142</v>
      </c>
      <c r="C46" s="70"/>
    </row>
    <row r="47" spans="1:4" ht="17.25" customHeight="1" x14ac:dyDescent="0.25">
      <c r="A47" s="21" t="s">
        <v>2</v>
      </c>
      <c r="B47" s="38">
        <v>3130</v>
      </c>
      <c r="C47" s="11">
        <v>7.6444200000000002</v>
      </c>
    </row>
    <row r="48" spans="1:4" ht="17.25" customHeight="1" x14ac:dyDescent="0.25">
      <c r="A48" s="21" t="s">
        <v>27</v>
      </c>
      <c r="B48" s="38">
        <v>12</v>
      </c>
      <c r="C48" s="11">
        <f>C47</f>
        <v>7.6444200000000002</v>
      </c>
    </row>
    <row r="49" spans="1:3" ht="17.25" customHeight="1" x14ac:dyDescent="0.25">
      <c r="A49" s="25"/>
      <c r="B49" s="25"/>
      <c r="C49" s="25"/>
    </row>
    <row r="50" spans="1:3" ht="17.25" customHeight="1" x14ac:dyDescent="0.25">
      <c r="A50" s="31" t="s">
        <v>14</v>
      </c>
      <c r="B50" s="25"/>
      <c r="C50" s="25"/>
    </row>
    <row r="51" spans="1:3" ht="30.75" customHeight="1" x14ac:dyDescent="0.25">
      <c r="A51" s="31" t="s">
        <v>16</v>
      </c>
      <c r="B51" s="25"/>
      <c r="C51" s="25"/>
    </row>
    <row r="52" spans="1:3" ht="30.75" customHeight="1" x14ac:dyDescent="0.25">
      <c r="A52" s="31"/>
      <c r="B52" s="25"/>
      <c r="C52" s="25"/>
    </row>
    <row r="53" spans="1:3" ht="30.75" customHeight="1" x14ac:dyDescent="0.25">
      <c r="A53" s="3"/>
      <c r="B53" s="42" t="s">
        <v>10</v>
      </c>
      <c r="C53" s="33" t="s">
        <v>31</v>
      </c>
    </row>
    <row r="54" spans="1:3" ht="16.5" customHeight="1" x14ac:dyDescent="0.25">
      <c r="A54" s="30" t="s">
        <v>3</v>
      </c>
      <c r="B54" s="19">
        <f>SUM(B55:B59)</f>
        <v>345814</v>
      </c>
      <c r="C54" s="16"/>
    </row>
    <row r="55" spans="1:3" x14ac:dyDescent="0.25">
      <c r="A55" s="21" t="s">
        <v>2</v>
      </c>
      <c r="B55" s="38">
        <f>43306+279</f>
        <v>43585</v>
      </c>
      <c r="C55" s="11">
        <v>4.2285199999999996</v>
      </c>
    </row>
    <row r="56" spans="1:3" x14ac:dyDescent="0.25">
      <c r="A56" s="21" t="s">
        <v>1</v>
      </c>
      <c r="B56" s="38">
        <f>64717+0</f>
        <v>64717</v>
      </c>
      <c r="C56" s="11">
        <v>3.2808600000000001</v>
      </c>
    </row>
    <row r="57" spans="1:3" x14ac:dyDescent="0.25">
      <c r="A57" s="21" t="s">
        <v>19</v>
      </c>
      <c r="B57" s="38">
        <f>28104+209408</f>
        <v>237512</v>
      </c>
      <c r="C57" s="11">
        <v>1.41597</v>
      </c>
    </row>
    <row r="58" spans="1:3" x14ac:dyDescent="0.25">
      <c r="A58" s="21" t="s">
        <v>20</v>
      </c>
      <c r="B58" s="38"/>
      <c r="C58" s="11"/>
    </row>
    <row r="59" spans="1:3" x14ac:dyDescent="0.25">
      <c r="A59" s="21"/>
      <c r="B59" s="38"/>
      <c r="C59" s="11"/>
    </row>
    <row r="61" spans="1:3" ht="31.5" x14ac:dyDescent="0.25">
      <c r="A61" s="3"/>
      <c r="B61" s="33" t="s">
        <v>10</v>
      </c>
      <c r="C61" s="33" t="s">
        <v>31</v>
      </c>
    </row>
    <row r="62" spans="1:3" x14ac:dyDescent="0.25">
      <c r="A62" s="30" t="s">
        <v>3</v>
      </c>
      <c r="B62" s="19">
        <f>B63+B64</f>
        <v>72290</v>
      </c>
      <c r="C62" s="16"/>
    </row>
    <row r="63" spans="1:3" x14ac:dyDescent="0.25">
      <c r="A63" s="21" t="s">
        <v>1</v>
      </c>
      <c r="B63" s="38">
        <v>71094</v>
      </c>
      <c r="C63" s="11">
        <f>C56</f>
        <v>3.2808600000000001</v>
      </c>
    </row>
    <row r="64" spans="1:3" x14ac:dyDescent="0.25">
      <c r="A64" s="21" t="s">
        <v>2</v>
      </c>
      <c r="B64" s="38">
        <v>1196</v>
      </c>
      <c r="C64" s="11">
        <f>C55</f>
        <v>4.2285199999999996</v>
      </c>
    </row>
    <row r="65" spans="1:4" x14ac:dyDescent="0.25">
      <c r="A65" s="2"/>
      <c r="B65" s="2"/>
      <c r="C65" s="2"/>
    </row>
    <row r="66" spans="1:4" x14ac:dyDescent="0.25">
      <c r="A66" s="25"/>
      <c r="B66" s="25"/>
      <c r="C66" s="25"/>
      <c r="D66" s="4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9" zoomScale="90" zoomScaleNormal="90" workbookViewId="0">
      <selection activeCell="C66" sqref="C66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28515625" style="24" customWidth="1"/>
    <col min="4" max="4" width="13" style="2" customWidth="1"/>
    <col min="5" max="16384" width="9.140625" style="2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8" customFormat="1" x14ac:dyDescent="0.25">
      <c r="A7" s="1" t="s">
        <v>23</v>
      </c>
      <c r="B7" s="23"/>
      <c r="C7" s="23"/>
    </row>
    <row r="8" spans="1:3" s="10" customFormat="1" x14ac:dyDescent="0.25">
      <c r="A8" s="22"/>
      <c r="B8" s="24"/>
      <c r="C8" s="24"/>
    </row>
    <row r="9" spans="1:3" s="8" customFormat="1" ht="31.5" x14ac:dyDescent="0.25">
      <c r="A9" s="28"/>
      <c r="B9" s="33" t="s">
        <v>10</v>
      </c>
      <c r="C9" s="33" t="s">
        <v>31</v>
      </c>
    </row>
    <row r="10" spans="1:3" s="8" customFormat="1" ht="31.5" x14ac:dyDescent="0.25">
      <c r="A10" s="32" t="s">
        <v>12</v>
      </c>
      <c r="B10" s="19">
        <v>505210</v>
      </c>
      <c r="C10" s="19"/>
    </row>
    <row r="11" spans="1:3" s="8" customFormat="1" x14ac:dyDescent="0.25">
      <c r="A11" s="13" t="s">
        <v>0</v>
      </c>
      <c r="B11" s="38">
        <v>20694</v>
      </c>
      <c r="C11" s="11">
        <v>4.07</v>
      </c>
    </row>
    <row r="12" spans="1:3" s="8" customFormat="1" x14ac:dyDescent="0.25">
      <c r="A12" s="13" t="s">
        <v>4</v>
      </c>
      <c r="B12" s="38">
        <v>1677</v>
      </c>
      <c r="C12" s="11">
        <v>4.07</v>
      </c>
    </row>
    <row r="13" spans="1:3" s="8" customFormat="1" x14ac:dyDescent="0.25">
      <c r="A13" s="13" t="s">
        <v>43</v>
      </c>
      <c r="B13" s="38">
        <v>1950</v>
      </c>
      <c r="C13" s="11">
        <v>4.7490820513000003</v>
      </c>
    </row>
    <row r="14" spans="1:3" s="8" customFormat="1" x14ac:dyDescent="0.25">
      <c r="A14" s="13" t="s">
        <v>39</v>
      </c>
      <c r="B14" s="38">
        <v>142850</v>
      </c>
      <c r="C14" s="11">
        <v>7.0274999999999999</v>
      </c>
    </row>
    <row r="15" spans="1:3" s="8" customFormat="1" x14ac:dyDescent="0.25">
      <c r="A15" s="13" t="s">
        <v>40</v>
      </c>
      <c r="B15" s="38">
        <v>167414</v>
      </c>
      <c r="C15" s="11">
        <v>7.9751599999999998</v>
      </c>
    </row>
    <row r="16" spans="1:3" s="8" customFormat="1" ht="15.75" customHeight="1" x14ac:dyDescent="0.25">
      <c r="A16" s="12" t="s">
        <v>21</v>
      </c>
      <c r="B16" s="38">
        <v>5216</v>
      </c>
      <c r="C16" s="11">
        <v>6.6219631901999998</v>
      </c>
    </row>
    <row r="17" spans="1:4" s="8" customFormat="1" ht="15.75" customHeight="1" x14ac:dyDescent="0.25">
      <c r="A17" s="6" t="s">
        <v>28</v>
      </c>
      <c r="B17" s="40">
        <v>165409</v>
      </c>
      <c r="C17" s="17">
        <v>6.4211990279000002</v>
      </c>
    </row>
    <row r="18" spans="1:4" s="8" customFormat="1" ht="15.75" customHeight="1" x14ac:dyDescent="0.25">
      <c r="A18" s="6"/>
      <c r="B18" s="40"/>
      <c r="C18" s="17"/>
    </row>
    <row r="19" spans="1:4" s="8" customFormat="1" ht="15.75" customHeight="1" x14ac:dyDescent="0.25">
      <c r="A19" s="37"/>
      <c r="B19" s="20"/>
      <c r="C19" s="36"/>
    </row>
    <row r="20" spans="1:4" s="8" customFormat="1" ht="15.75" customHeight="1" x14ac:dyDescent="0.25">
      <c r="A20" s="1" t="s">
        <v>22</v>
      </c>
      <c r="B20" s="23"/>
      <c r="C20" s="23"/>
    </row>
    <row r="21" spans="1:4" s="8" customFormat="1" ht="15.75" customHeight="1" x14ac:dyDescent="0.25">
      <c r="A21" s="1" t="s">
        <v>24</v>
      </c>
      <c r="B21" s="23"/>
      <c r="C21" s="23"/>
    </row>
    <row r="22" spans="1:4" s="8" customFormat="1" ht="15.75" customHeight="1" x14ac:dyDescent="0.25">
      <c r="A22" s="2"/>
      <c r="B22" s="7"/>
      <c r="C22" s="7"/>
    </row>
    <row r="23" spans="1:4" s="8" customFormat="1" ht="15.75" customHeight="1" x14ac:dyDescent="0.25">
      <c r="A23" s="3"/>
      <c r="B23" s="33" t="s">
        <v>10</v>
      </c>
      <c r="C23" s="33" t="s">
        <v>31</v>
      </c>
    </row>
    <row r="24" spans="1:4" s="8" customFormat="1" ht="15.75" customHeight="1" x14ac:dyDescent="0.25">
      <c r="A24" s="9" t="s">
        <v>25</v>
      </c>
      <c r="B24" s="19">
        <f>B25+B26</f>
        <v>68543</v>
      </c>
      <c r="C24" s="16"/>
      <c r="D24" s="2"/>
    </row>
    <row r="25" spans="1:4" s="8" customFormat="1" ht="15.75" customHeight="1" x14ac:dyDescent="0.25">
      <c r="A25" s="13" t="s">
        <v>35</v>
      </c>
      <c r="B25" s="38">
        <v>67412</v>
      </c>
      <c r="C25" s="11">
        <v>3.7466400000000002</v>
      </c>
      <c r="D25" s="2"/>
    </row>
    <row r="26" spans="1:4" ht="15.75" customHeight="1" x14ac:dyDescent="0.25">
      <c r="A26" s="13" t="s">
        <v>36</v>
      </c>
      <c r="B26" s="38">
        <v>1131</v>
      </c>
      <c r="C26" s="11">
        <f>C25</f>
        <v>3.7466400000000002</v>
      </c>
    </row>
    <row r="27" spans="1:4" s="5" customFormat="1" ht="15.75" customHeight="1" x14ac:dyDescent="0.25">
      <c r="A27" s="37"/>
      <c r="B27" s="20"/>
      <c r="C27" s="36"/>
      <c r="D27" s="2"/>
    </row>
    <row r="28" spans="1:4" s="5" customFormat="1" ht="15.75" customHeight="1" x14ac:dyDescent="0.25">
      <c r="A28" s="1" t="s">
        <v>11</v>
      </c>
      <c r="B28" s="7"/>
      <c r="C28" s="7"/>
      <c r="D28" s="2"/>
    </row>
    <row r="29" spans="1:4" s="26" customFormat="1" ht="15.75" customHeight="1" x14ac:dyDescent="0.25">
      <c r="A29" s="1" t="s">
        <v>13</v>
      </c>
      <c r="B29" s="7"/>
      <c r="C29" s="7"/>
      <c r="D29" s="2"/>
    </row>
    <row r="30" spans="1:4" s="26" customFormat="1" ht="15.75" customHeight="1" x14ac:dyDescent="0.25">
      <c r="A30" s="1"/>
      <c r="D30" s="2"/>
    </row>
    <row r="31" spans="1:4" ht="15.75" customHeight="1" x14ac:dyDescent="0.25">
      <c r="A31" s="3"/>
      <c r="B31" s="33" t="s">
        <v>10</v>
      </c>
      <c r="C31" s="33" t="s">
        <v>31</v>
      </c>
    </row>
    <row r="32" spans="1:4" s="8" customFormat="1" ht="15.75" customHeight="1" x14ac:dyDescent="0.25">
      <c r="A32" s="29" t="s">
        <v>15</v>
      </c>
      <c r="B32" s="19">
        <v>387751</v>
      </c>
      <c r="C32" s="19"/>
      <c r="D32" s="2"/>
    </row>
    <row r="33" spans="1:4" s="10" customFormat="1" ht="15.75" customHeight="1" x14ac:dyDescent="0.25">
      <c r="A33" s="21" t="s">
        <v>7</v>
      </c>
      <c r="B33" s="38">
        <v>30693</v>
      </c>
      <c r="C33" s="11">
        <v>4.07</v>
      </c>
      <c r="D33" s="2"/>
    </row>
    <row r="34" spans="1:4" s="5" customFormat="1" ht="15.75" customHeight="1" x14ac:dyDescent="0.25">
      <c r="A34" s="21" t="s">
        <v>4</v>
      </c>
      <c r="B34" s="38">
        <v>238656</v>
      </c>
      <c r="C34" s="14">
        <v>4.07</v>
      </c>
      <c r="D34" s="2"/>
    </row>
    <row r="35" spans="1:4" s="5" customFormat="1" ht="17.25" customHeight="1" x14ac:dyDescent="0.25">
      <c r="A35" s="21" t="s">
        <v>9</v>
      </c>
      <c r="B35" s="38">
        <v>30693</v>
      </c>
      <c r="C35" s="14">
        <v>-1.41597</v>
      </c>
      <c r="D35" s="2"/>
    </row>
    <row r="36" spans="1:4" s="5" customFormat="1" ht="17.25" customHeight="1" x14ac:dyDescent="0.25">
      <c r="A36" s="21" t="s">
        <v>6</v>
      </c>
      <c r="B36" s="38">
        <v>238656</v>
      </c>
      <c r="C36" s="14">
        <v>-1.41597</v>
      </c>
      <c r="D36" s="2"/>
    </row>
    <row r="37" spans="1:4" ht="17.25" customHeight="1" x14ac:dyDescent="0.25">
      <c r="A37" s="21" t="s">
        <v>41</v>
      </c>
      <c r="B37" s="38">
        <v>44882</v>
      </c>
      <c r="C37" s="14">
        <v>3.4399799999999998</v>
      </c>
    </row>
    <row r="38" spans="1:4" x14ac:dyDescent="0.25">
      <c r="A38" s="21" t="s">
        <v>42</v>
      </c>
      <c r="B38" s="38">
        <v>73134</v>
      </c>
      <c r="C38" s="14">
        <v>3.4399799999999998</v>
      </c>
    </row>
    <row r="39" spans="1:4" ht="17.25" customHeight="1" x14ac:dyDescent="0.25">
      <c r="A39" s="21" t="s">
        <v>17</v>
      </c>
      <c r="B39" s="38">
        <v>132</v>
      </c>
      <c r="C39" s="14">
        <v>3.4399799999999998</v>
      </c>
    </row>
    <row r="40" spans="1:4" ht="17.25" customHeight="1" x14ac:dyDescent="0.25">
      <c r="A40" s="48" t="s">
        <v>18</v>
      </c>
      <c r="B40" s="39">
        <v>254</v>
      </c>
      <c r="C40" s="49">
        <v>3.4399799999999998</v>
      </c>
    </row>
    <row r="41" spans="1:4" ht="17.25" customHeight="1" x14ac:dyDescent="0.25">
      <c r="A41" s="50"/>
      <c r="B41" s="27"/>
      <c r="C41" s="27"/>
    </row>
    <row r="42" spans="1:4" ht="17.25" customHeight="1" x14ac:dyDescent="0.25">
      <c r="A42" s="25"/>
      <c r="B42" s="25"/>
      <c r="C42" s="25"/>
    </row>
    <row r="43" spans="1:4" ht="17.25" customHeight="1" x14ac:dyDescent="0.25">
      <c r="A43" s="1" t="s">
        <v>11</v>
      </c>
      <c r="B43" s="7"/>
      <c r="C43" s="7"/>
    </row>
    <row r="44" spans="1:4" ht="17.25" customHeight="1" x14ac:dyDescent="0.25">
      <c r="A44" s="1" t="s">
        <v>26</v>
      </c>
      <c r="B44" s="7"/>
      <c r="C44" s="7"/>
    </row>
    <row r="45" spans="1:4" ht="17.25" customHeight="1" x14ac:dyDescent="0.25">
      <c r="A45" s="1"/>
      <c r="B45" s="26"/>
      <c r="C45" s="26"/>
    </row>
    <row r="46" spans="1:4" ht="28.5" customHeight="1" x14ac:dyDescent="0.25">
      <c r="A46" s="3"/>
      <c r="B46" s="42" t="s">
        <v>10</v>
      </c>
      <c r="C46" s="33" t="s">
        <v>31</v>
      </c>
    </row>
    <row r="47" spans="1:4" ht="24" customHeight="1" x14ac:dyDescent="0.25">
      <c r="A47" s="29" t="s">
        <v>15</v>
      </c>
      <c r="B47" s="19">
        <f>B48+B49</f>
        <v>1559</v>
      </c>
      <c r="C47" s="70"/>
    </row>
    <row r="48" spans="1:4" ht="17.25" customHeight="1" x14ac:dyDescent="0.25">
      <c r="A48" s="21" t="s">
        <v>2</v>
      </c>
      <c r="B48" s="38">
        <v>1541</v>
      </c>
      <c r="C48" s="11">
        <v>7.6684999999999999</v>
      </c>
    </row>
    <row r="49" spans="1:3" ht="17.25" customHeight="1" x14ac:dyDescent="0.25">
      <c r="A49" s="21" t="s">
        <v>27</v>
      </c>
      <c r="B49" s="38">
        <v>18</v>
      </c>
      <c r="C49" s="11">
        <f>C48</f>
        <v>7.6684999999999999</v>
      </c>
    </row>
    <row r="50" spans="1:3" ht="17.25" customHeight="1" x14ac:dyDescent="0.25">
      <c r="A50" s="25"/>
      <c r="B50" s="25"/>
      <c r="C50" s="25"/>
    </row>
    <row r="51" spans="1:3" ht="17.25" customHeight="1" x14ac:dyDescent="0.25">
      <c r="A51" s="31" t="s">
        <v>14</v>
      </c>
      <c r="B51" s="25"/>
      <c r="C51" s="25"/>
    </row>
    <row r="52" spans="1:3" ht="30.75" customHeight="1" x14ac:dyDescent="0.25">
      <c r="A52" s="31" t="s">
        <v>16</v>
      </c>
      <c r="B52" s="25"/>
      <c r="C52" s="25"/>
    </row>
    <row r="53" spans="1:3" ht="30.75" customHeight="1" x14ac:dyDescent="0.25">
      <c r="A53" s="31"/>
      <c r="B53" s="25"/>
      <c r="C53" s="25"/>
    </row>
    <row r="54" spans="1:3" ht="30.75" customHeight="1" x14ac:dyDescent="0.25">
      <c r="A54" s="3"/>
      <c r="B54" s="42" t="s">
        <v>10</v>
      </c>
      <c r="C54" s="33" t="s">
        <v>31</v>
      </c>
    </row>
    <row r="55" spans="1:3" ht="16.5" customHeight="1" x14ac:dyDescent="0.25">
      <c r="A55" s="30" t="s">
        <v>3</v>
      </c>
      <c r="B55" s="19">
        <f>SUM(B56:B59)</f>
        <v>387751</v>
      </c>
      <c r="C55" s="16"/>
    </row>
    <row r="56" spans="1:3" x14ac:dyDescent="0.25">
      <c r="A56" s="21" t="s">
        <v>2</v>
      </c>
      <c r="B56" s="38">
        <f>44882+254</f>
        <v>45136</v>
      </c>
      <c r="C56" s="11">
        <f>4.22852</f>
        <v>4.2285199999999996</v>
      </c>
    </row>
    <row r="57" spans="1:3" x14ac:dyDescent="0.25">
      <c r="A57" s="21" t="s">
        <v>1</v>
      </c>
      <c r="B57" s="38">
        <f>73134+132</f>
        <v>73266</v>
      </c>
      <c r="C57" s="11">
        <v>3.2808600000000001</v>
      </c>
    </row>
    <row r="58" spans="1:3" x14ac:dyDescent="0.25">
      <c r="A58" s="21" t="s">
        <v>19</v>
      </c>
      <c r="B58" s="38">
        <f>30693+238656</f>
        <v>269349</v>
      </c>
      <c r="C58" s="11">
        <v>1.41597</v>
      </c>
    </row>
    <row r="59" spans="1:3" x14ac:dyDescent="0.25">
      <c r="A59" s="21" t="s">
        <v>20</v>
      </c>
      <c r="B59" s="38"/>
      <c r="C59" s="11"/>
    </row>
    <row r="60" spans="1:3" x14ac:dyDescent="0.25">
      <c r="A60" s="21"/>
      <c r="B60" s="38"/>
      <c r="C60" s="11"/>
    </row>
    <row r="62" spans="1:3" ht="31.5" x14ac:dyDescent="0.25">
      <c r="A62" s="3"/>
      <c r="B62" s="33" t="s">
        <v>10</v>
      </c>
      <c r="C62" s="33" t="s">
        <v>31</v>
      </c>
    </row>
    <row r="63" spans="1:3" x14ac:dyDescent="0.25">
      <c r="A63" s="30" t="s">
        <v>3</v>
      </c>
      <c r="B63" s="19">
        <f>SUM(B64:B65)</f>
        <v>68543</v>
      </c>
      <c r="C63" s="16"/>
    </row>
    <row r="64" spans="1:3" x14ac:dyDescent="0.25">
      <c r="A64" s="21" t="s">
        <v>1</v>
      </c>
      <c r="B64" s="38">
        <v>67412</v>
      </c>
      <c r="C64" s="11">
        <f>C57</f>
        <v>3.2808600000000001</v>
      </c>
    </row>
    <row r="65" spans="1:4" x14ac:dyDescent="0.25">
      <c r="A65" s="21" t="s">
        <v>2</v>
      </c>
      <c r="B65" s="38">
        <v>1131</v>
      </c>
      <c r="C65" s="11">
        <f>C56</f>
        <v>4.2285199999999996</v>
      </c>
    </row>
    <row r="66" spans="1:4" x14ac:dyDescent="0.25">
      <c r="A66" s="2"/>
      <c r="B66" s="2"/>
      <c r="C66" s="2"/>
    </row>
    <row r="67" spans="1:4" x14ac:dyDescent="0.25">
      <c r="A67" s="25"/>
      <c r="B67" s="25"/>
      <c r="C67" s="25"/>
      <c r="D67" s="4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9" zoomScale="90" zoomScaleNormal="90" workbookViewId="0">
      <selection activeCell="G71" sqref="G71"/>
    </sheetView>
  </sheetViews>
  <sheetFormatPr defaultRowHeight="15.75" x14ac:dyDescent="0.25"/>
  <cols>
    <col min="1" max="1" width="73.85546875" style="24" customWidth="1"/>
    <col min="2" max="2" width="27.140625" style="24" customWidth="1"/>
    <col min="3" max="3" width="21.42578125" style="24" customWidth="1"/>
    <col min="4" max="4" width="13" style="2" customWidth="1"/>
    <col min="5" max="16384" width="9.140625" style="2"/>
  </cols>
  <sheetData>
    <row r="1" spans="1:3" x14ac:dyDescent="0.25">
      <c r="A1" s="1" t="s">
        <v>45</v>
      </c>
      <c r="B1" s="26"/>
      <c r="C1" s="26"/>
    </row>
    <row r="2" spans="1:3" x14ac:dyDescent="0.25">
      <c r="A2" s="1"/>
      <c r="B2" s="26"/>
      <c r="C2" s="26"/>
    </row>
    <row r="3" spans="1:3" ht="31.5" x14ac:dyDescent="0.25">
      <c r="A3" s="28"/>
      <c r="B3" s="33" t="s">
        <v>10</v>
      </c>
      <c r="C3" s="33" t="s">
        <v>30</v>
      </c>
    </row>
    <row r="4" spans="1:3" s="26" customFormat="1" ht="31.5" x14ac:dyDescent="0.25">
      <c r="A4" s="32" t="s">
        <v>29</v>
      </c>
      <c r="B4" s="19">
        <v>0</v>
      </c>
      <c r="C4" s="19">
        <v>0</v>
      </c>
    </row>
    <row r="5" spans="1:3" s="26" customFormat="1" x14ac:dyDescent="0.25">
      <c r="A5" s="1"/>
    </row>
    <row r="6" spans="1:3" x14ac:dyDescent="0.25">
      <c r="A6" s="1" t="s">
        <v>22</v>
      </c>
      <c r="B6" s="23"/>
      <c r="C6" s="23"/>
    </row>
    <row r="7" spans="1:3" s="8" customFormat="1" ht="35.25" customHeight="1" x14ac:dyDescent="0.25">
      <c r="A7" s="1" t="s">
        <v>23</v>
      </c>
      <c r="B7" s="23"/>
      <c r="C7" s="23"/>
    </row>
    <row r="8" spans="1:3" s="10" customFormat="1" x14ac:dyDescent="0.25">
      <c r="A8" s="22"/>
      <c r="B8" s="24"/>
      <c r="C8" s="24"/>
    </row>
    <row r="9" spans="1:3" s="8" customFormat="1" ht="31.5" x14ac:dyDescent="0.25">
      <c r="A9" s="28"/>
      <c r="B9" s="33" t="s">
        <v>10</v>
      </c>
      <c r="C9" s="33" t="s">
        <v>31</v>
      </c>
    </row>
    <row r="10" spans="1:3" s="8" customFormat="1" ht="31.5" x14ac:dyDescent="0.25">
      <c r="A10" s="32" t="s">
        <v>12</v>
      </c>
      <c r="B10" s="19">
        <v>506420</v>
      </c>
      <c r="C10" s="19"/>
    </row>
    <row r="11" spans="1:3" s="8" customFormat="1" x14ac:dyDescent="0.25">
      <c r="A11" s="12" t="s">
        <v>0</v>
      </c>
      <c r="B11" s="38">
        <v>2606</v>
      </c>
      <c r="C11" s="11">
        <v>4.07</v>
      </c>
    </row>
    <row r="12" spans="1:3" s="8" customFormat="1" x14ac:dyDescent="0.25">
      <c r="A12" s="12" t="s">
        <v>4</v>
      </c>
      <c r="B12" s="38">
        <v>23924</v>
      </c>
      <c r="C12" s="11">
        <v>4.07</v>
      </c>
    </row>
    <row r="13" spans="1:3" s="8" customFormat="1" x14ac:dyDescent="0.25">
      <c r="A13" s="13" t="s">
        <v>43</v>
      </c>
      <c r="B13" s="38">
        <v>2593</v>
      </c>
      <c r="C13" s="11">
        <v>4.7529849595</v>
      </c>
    </row>
    <row r="14" spans="1:3" s="8" customFormat="1" x14ac:dyDescent="0.25">
      <c r="A14" s="13" t="s">
        <v>39</v>
      </c>
      <c r="B14" s="38">
        <v>142967</v>
      </c>
      <c r="C14" s="11">
        <v>7.1107399999999998</v>
      </c>
    </row>
    <row r="15" spans="1:3" s="8" customFormat="1" x14ac:dyDescent="0.25">
      <c r="A15" s="13" t="s">
        <v>40</v>
      </c>
      <c r="B15" s="38">
        <v>185591</v>
      </c>
      <c r="C15" s="11">
        <v>8.0584000000000007</v>
      </c>
    </row>
    <row r="16" spans="1:3" s="8" customFormat="1" ht="31.5" x14ac:dyDescent="0.25">
      <c r="A16" s="13" t="s">
        <v>52</v>
      </c>
      <c r="B16" s="38">
        <v>4831</v>
      </c>
      <c r="C16" s="11">
        <v>7.6359000000000004</v>
      </c>
    </row>
    <row r="17" spans="1:4" s="8" customFormat="1" x14ac:dyDescent="0.25">
      <c r="A17" s="13" t="s">
        <v>21</v>
      </c>
      <c r="B17" s="38">
        <v>4887</v>
      </c>
      <c r="C17" s="11">
        <v>6.6966891754000004</v>
      </c>
    </row>
    <row r="18" spans="1:4" s="8" customFormat="1" ht="15.75" customHeight="1" x14ac:dyDescent="0.25">
      <c r="A18" s="12" t="s">
        <v>28</v>
      </c>
      <c r="B18" s="38">
        <v>139021</v>
      </c>
      <c r="C18" s="11">
        <v>6.6696638637000003</v>
      </c>
    </row>
    <row r="19" spans="1:4" s="8" customFormat="1" ht="15.75" customHeight="1" x14ac:dyDescent="0.25">
      <c r="A19" s="37"/>
      <c r="B19" s="20"/>
      <c r="C19" s="36"/>
    </row>
    <row r="20" spans="1:4" s="8" customFormat="1" ht="15.75" customHeight="1" x14ac:dyDescent="0.25">
      <c r="A20" s="1" t="s">
        <v>22</v>
      </c>
      <c r="B20" s="23"/>
      <c r="C20" s="23"/>
    </row>
    <row r="21" spans="1:4" s="8" customFormat="1" ht="15.75" customHeight="1" x14ac:dyDescent="0.25">
      <c r="A21" s="1" t="s">
        <v>24</v>
      </c>
      <c r="B21" s="23"/>
      <c r="C21" s="23"/>
    </row>
    <row r="22" spans="1:4" s="8" customFormat="1" ht="15.75" customHeight="1" x14ac:dyDescent="0.25">
      <c r="A22" s="2"/>
      <c r="B22" s="7"/>
      <c r="C22" s="7"/>
    </row>
    <row r="23" spans="1:4" s="8" customFormat="1" ht="15.75" customHeight="1" x14ac:dyDescent="0.25">
      <c r="A23" s="3"/>
      <c r="B23" s="33" t="s">
        <v>10</v>
      </c>
      <c r="C23" s="33" t="s">
        <v>31</v>
      </c>
    </row>
    <row r="24" spans="1:4" s="8" customFormat="1" ht="15.75" customHeight="1" x14ac:dyDescent="0.25">
      <c r="A24" s="9" t="s">
        <v>25</v>
      </c>
      <c r="B24" s="19">
        <f>B25+B26</f>
        <v>87266</v>
      </c>
      <c r="C24" s="16"/>
      <c r="D24" s="2"/>
    </row>
    <row r="25" spans="1:4" s="8" customFormat="1" ht="15.75" customHeight="1" x14ac:dyDescent="0.25">
      <c r="A25" s="13" t="s">
        <v>35</v>
      </c>
      <c r="B25" s="38">
        <v>86417</v>
      </c>
      <c r="C25" s="11">
        <v>3.8298800000000002</v>
      </c>
      <c r="D25" s="2"/>
    </row>
    <row r="26" spans="1:4" ht="15.75" customHeight="1" x14ac:dyDescent="0.25">
      <c r="A26" s="13" t="s">
        <v>36</v>
      </c>
      <c r="B26" s="38">
        <v>849</v>
      </c>
      <c r="C26" s="11">
        <f>C25</f>
        <v>3.8298800000000002</v>
      </c>
    </row>
    <row r="27" spans="1:4" s="5" customFormat="1" ht="15.75" customHeight="1" x14ac:dyDescent="0.25">
      <c r="A27" s="37"/>
      <c r="B27" s="20"/>
      <c r="C27" s="36"/>
      <c r="D27" s="2"/>
    </row>
    <row r="28" spans="1:4" s="5" customFormat="1" ht="15.75" customHeight="1" x14ac:dyDescent="0.25">
      <c r="A28" s="1" t="s">
        <v>11</v>
      </c>
      <c r="B28" s="7"/>
      <c r="C28" s="7"/>
      <c r="D28" s="2"/>
    </row>
    <row r="29" spans="1:4" s="26" customFormat="1" ht="15.75" customHeight="1" x14ac:dyDescent="0.25">
      <c r="A29" s="1" t="s">
        <v>13</v>
      </c>
      <c r="B29" s="7"/>
      <c r="C29" s="7"/>
      <c r="D29" s="2"/>
    </row>
    <row r="30" spans="1:4" s="26" customFormat="1" ht="15.75" customHeight="1" x14ac:dyDescent="0.25">
      <c r="A30" s="1"/>
      <c r="D30" s="2"/>
    </row>
    <row r="31" spans="1:4" ht="15.75" customHeight="1" x14ac:dyDescent="0.25">
      <c r="A31" s="3"/>
      <c r="B31" s="33" t="s">
        <v>10</v>
      </c>
      <c r="C31" s="33" t="s">
        <v>31</v>
      </c>
    </row>
    <row r="32" spans="1:4" s="8" customFormat="1" ht="15.75" customHeight="1" x14ac:dyDescent="0.25">
      <c r="A32" s="29" t="s">
        <v>15</v>
      </c>
      <c r="B32" s="19">
        <v>481177</v>
      </c>
      <c r="C32" s="19"/>
      <c r="D32" s="2"/>
    </row>
    <row r="33" spans="1:4" s="10" customFormat="1" ht="15.75" customHeight="1" x14ac:dyDescent="0.25">
      <c r="A33" s="21" t="s">
        <v>7</v>
      </c>
      <c r="B33" s="38">
        <v>36794</v>
      </c>
      <c r="C33" s="11">
        <v>4.07</v>
      </c>
      <c r="D33" s="2"/>
    </row>
    <row r="34" spans="1:4" s="5" customFormat="1" ht="15.75" customHeight="1" x14ac:dyDescent="0.25">
      <c r="A34" s="21" t="s">
        <v>4</v>
      </c>
      <c r="B34" s="38">
        <v>292149</v>
      </c>
      <c r="C34" s="14">
        <v>4.07</v>
      </c>
      <c r="D34" s="2"/>
    </row>
    <row r="35" spans="1:4" s="5" customFormat="1" ht="17.25" customHeight="1" x14ac:dyDescent="0.25">
      <c r="A35" s="21" t="s">
        <v>9</v>
      </c>
      <c r="B35" s="38">
        <v>36794</v>
      </c>
      <c r="C35" s="14">
        <v>-1.41597</v>
      </c>
      <c r="D35" s="2"/>
    </row>
    <row r="36" spans="1:4" ht="17.25" customHeight="1" x14ac:dyDescent="0.25">
      <c r="A36" s="21" t="s">
        <v>6</v>
      </c>
      <c r="B36" s="38">
        <v>292149</v>
      </c>
      <c r="C36" s="14">
        <v>-1.41597</v>
      </c>
    </row>
    <row r="37" spans="1:4" x14ac:dyDescent="0.25">
      <c r="A37" s="21" t="s">
        <v>41</v>
      </c>
      <c r="B37" s="38">
        <v>74683</v>
      </c>
      <c r="C37" s="14">
        <v>3.4338000000000002</v>
      </c>
    </row>
    <row r="38" spans="1:4" x14ac:dyDescent="0.25">
      <c r="A38" s="21" t="s">
        <v>42</v>
      </c>
      <c r="B38" s="38">
        <v>76945</v>
      </c>
      <c r="C38" s="14">
        <v>3.4338000000000002</v>
      </c>
    </row>
    <row r="39" spans="1:4" x14ac:dyDescent="0.25">
      <c r="A39" s="48" t="s">
        <v>17</v>
      </c>
      <c r="B39" s="39">
        <v>91</v>
      </c>
      <c r="C39" s="49">
        <v>3.4338000000000002</v>
      </c>
    </row>
    <row r="40" spans="1:4" ht="17.25" customHeight="1" x14ac:dyDescent="0.25">
      <c r="A40" s="54" t="s">
        <v>18</v>
      </c>
      <c r="B40" s="40">
        <v>515</v>
      </c>
      <c r="C40" s="18">
        <v>3.4338000000000002</v>
      </c>
    </row>
    <row r="41" spans="1:4" ht="17.25" customHeight="1" x14ac:dyDescent="0.25">
      <c r="A41" s="37"/>
      <c r="B41" s="46"/>
      <c r="C41" s="69"/>
    </row>
    <row r="42" spans="1:4" ht="17.25" customHeight="1" x14ac:dyDescent="0.25">
      <c r="A42" s="1" t="s">
        <v>11</v>
      </c>
      <c r="B42" s="7"/>
      <c r="C42" s="7"/>
    </row>
    <row r="43" spans="1:4" ht="17.25" customHeight="1" x14ac:dyDescent="0.25">
      <c r="A43" s="1" t="s">
        <v>26</v>
      </c>
      <c r="B43" s="7"/>
      <c r="C43" s="7"/>
    </row>
    <row r="44" spans="1:4" ht="17.25" customHeight="1" x14ac:dyDescent="0.25">
      <c r="A44" s="1"/>
      <c r="B44" s="26"/>
      <c r="C44" s="26"/>
    </row>
    <row r="45" spans="1:4" ht="33.75" customHeight="1" x14ac:dyDescent="0.25">
      <c r="A45" s="3"/>
      <c r="B45" s="42" t="s">
        <v>10</v>
      </c>
      <c r="C45" s="33" t="s">
        <v>31</v>
      </c>
    </row>
    <row r="46" spans="1:4" ht="30" customHeight="1" x14ac:dyDescent="0.25">
      <c r="A46" s="29" t="s">
        <v>15</v>
      </c>
      <c r="B46" s="19">
        <f>B47+B48</f>
        <v>1867</v>
      </c>
      <c r="C46" s="70"/>
    </row>
    <row r="47" spans="1:4" ht="17.25" customHeight="1" x14ac:dyDescent="0.25">
      <c r="A47" s="21" t="s">
        <v>2</v>
      </c>
      <c r="B47" s="38">
        <v>1835</v>
      </c>
      <c r="C47" s="11">
        <v>7.6623200000000002</v>
      </c>
    </row>
    <row r="48" spans="1:4" ht="17.25" customHeight="1" x14ac:dyDescent="0.25">
      <c r="A48" s="21" t="s">
        <v>27</v>
      </c>
      <c r="B48" s="38">
        <v>32</v>
      </c>
      <c r="C48" s="11">
        <f>C47</f>
        <v>7.6623200000000002</v>
      </c>
    </row>
    <row r="49" spans="1:3" ht="17.25" customHeight="1" x14ac:dyDescent="0.25">
      <c r="A49" s="25"/>
      <c r="B49" s="25"/>
      <c r="C49" s="25"/>
    </row>
    <row r="50" spans="1:3" ht="17.25" customHeight="1" x14ac:dyDescent="0.25">
      <c r="A50" s="31" t="s">
        <v>14</v>
      </c>
      <c r="B50" s="25"/>
      <c r="C50" s="25"/>
    </row>
    <row r="51" spans="1:3" ht="30.75" customHeight="1" x14ac:dyDescent="0.25">
      <c r="A51" s="31" t="s">
        <v>16</v>
      </c>
      <c r="B51" s="25"/>
      <c r="C51" s="25"/>
    </row>
    <row r="52" spans="1:3" ht="30.75" customHeight="1" x14ac:dyDescent="0.25">
      <c r="A52" s="31"/>
      <c r="B52" s="25"/>
      <c r="C52" s="25"/>
    </row>
    <row r="53" spans="1:3" ht="30.75" customHeight="1" x14ac:dyDescent="0.25">
      <c r="A53" s="3"/>
      <c r="B53" s="42" t="s">
        <v>10</v>
      </c>
      <c r="C53" s="33" t="s">
        <v>31</v>
      </c>
    </row>
    <row r="54" spans="1:3" ht="16.5" customHeight="1" x14ac:dyDescent="0.25">
      <c r="A54" s="30" t="s">
        <v>3</v>
      </c>
      <c r="B54" s="19">
        <f>SUM(B55:B58)</f>
        <v>481177</v>
      </c>
      <c r="C54" s="16"/>
    </row>
    <row r="55" spans="1:3" x14ac:dyDescent="0.25">
      <c r="A55" s="21" t="s">
        <v>2</v>
      </c>
      <c r="B55" s="38">
        <f>74683+515</f>
        <v>75198</v>
      </c>
      <c r="C55" s="11">
        <v>4.2285199999999996</v>
      </c>
    </row>
    <row r="56" spans="1:3" x14ac:dyDescent="0.25">
      <c r="A56" s="21" t="s">
        <v>1</v>
      </c>
      <c r="B56" s="38">
        <f>76945+91</f>
        <v>77036</v>
      </c>
      <c r="C56" s="11">
        <v>3.2808600000000001</v>
      </c>
    </row>
    <row r="57" spans="1:3" x14ac:dyDescent="0.25">
      <c r="A57" s="21" t="s">
        <v>19</v>
      </c>
      <c r="B57" s="38">
        <f>36794+292149</f>
        <v>328943</v>
      </c>
      <c r="C57" s="11">
        <v>1.41597</v>
      </c>
    </row>
    <row r="58" spans="1:3" x14ac:dyDescent="0.25">
      <c r="A58" s="21" t="s">
        <v>20</v>
      </c>
      <c r="B58" s="38"/>
      <c r="C58" s="11"/>
    </row>
    <row r="59" spans="1:3" x14ac:dyDescent="0.25">
      <c r="A59" s="21"/>
      <c r="B59" s="38"/>
      <c r="C59" s="11"/>
    </row>
    <row r="61" spans="1:3" ht="31.5" x14ac:dyDescent="0.25">
      <c r="A61" s="3"/>
      <c r="B61" s="33" t="s">
        <v>10</v>
      </c>
      <c r="C61" s="33" t="s">
        <v>31</v>
      </c>
    </row>
    <row r="62" spans="1:3" x14ac:dyDescent="0.25">
      <c r="A62" s="30" t="s">
        <v>3</v>
      </c>
      <c r="B62" s="19">
        <f>SUM(B63:B64)</f>
        <v>87266</v>
      </c>
      <c r="C62" s="16"/>
    </row>
    <row r="63" spans="1:3" x14ac:dyDescent="0.25">
      <c r="A63" s="21" t="s">
        <v>1</v>
      </c>
      <c r="B63" s="38">
        <v>86417</v>
      </c>
      <c r="C63" s="11">
        <f>C56</f>
        <v>3.2808600000000001</v>
      </c>
    </row>
    <row r="64" spans="1:3" x14ac:dyDescent="0.25">
      <c r="A64" s="21" t="s">
        <v>2</v>
      </c>
      <c r="B64" s="38">
        <v>849</v>
      </c>
      <c r="C64" s="11">
        <f>C55</f>
        <v>4.2285199999999996</v>
      </c>
    </row>
    <row r="65" spans="1:4" x14ac:dyDescent="0.25">
      <c r="A65" s="2"/>
      <c r="B65" s="2"/>
      <c r="C65" s="2"/>
    </row>
    <row r="66" spans="1:4" x14ac:dyDescent="0.25">
      <c r="A66" s="25"/>
      <c r="B66" s="25"/>
      <c r="C66" s="25"/>
      <c r="D66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2023-02-13T12:16:33Z</dcterms:modified>
</cp:coreProperties>
</file>